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Documents\CONTROLE DE GESTION\OPEN DATA\"/>
    </mc:Choice>
  </mc:AlternateContent>
  <bookViews>
    <workbookView xWindow="-15" yWindow="345" windowWidth="9375" windowHeight="8115" tabRatio="599" firstSheet="11" activeTab="15"/>
  </bookViews>
  <sheets>
    <sheet name="Entrées" sheetId="1" r:id="rId1"/>
    <sheet name="Prêts" sheetId="2" r:id="rId2"/>
    <sheet name="Fréquentation portail" sheetId="87" r:id="rId3"/>
    <sheet name="Abonnés actifs" sheetId="131" r:id="rId4"/>
    <sheet name="Emprunteurs actifs" sheetId="130" r:id="rId5"/>
    <sheet name="Surfaces et places assises" sheetId="119" r:id="rId6"/>
    <sheet name="Entrées prêts jours heures" sheetId="93" r:id="rId7"/>
    <sheet name="Abonnés au 31 cate d'abo" sheetId="4" r:id="rId8"/>
    <sheet name="Abonnés communes et %" sheetId="65" r:id="rId9"/>
    <sheet name="Abonnés des communes" sheetId="116" r:id="rId10"/>
    <sheet name="Abonnés au 31 âges" sheetId="139" r:id="rId11"/>
    <sheet name="Abonnés au 31 CSP" sheetId="140" r:id="rId12"/>
    <sheet name="Collection" sheetId="22" r:id="rId13"/>
    <sheet name="Acquisitions courantes " sheetId="55" r:id="rId14"/>
    <sheet name="Acquisitions par loc" sheetId="53" r:id="rId15"/>
    <sheet name="Périodiques " sheetId="113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</externalReferences>
  <definedNames>
    <definedName name="a" localSheetId="3">#REF!</definedName>
    <definedName name="a" localSheetId="10">#REF!</definedName>
    <definedName name="a" localSheetId="11">#REF!</definedName>
    <definedName name="a" localSheetId="4">#REF!</definedName>
    <definedName name="a">#REF!</definedName>
    <definedName name="e" localSheetId="3">#REF!</definedName>
    <definedName name="e" localSheetId="10">#REF!</definedName>
    <definedName name="e" localSheetId="11">#REF!</definedName>
    <definedName name="e" localSheetId="9">#REF!</definedName>
    <definedName name="e" localSheetId="4">#REF!</definedName>
    <definedName name="e">#REF!</definedName>
    <definedName name="Excel_BuiltIn__FilterDatabase_1" localSheetId="3">#REF!</definedName>
    <definedName name="Excel_BuiltIn__FilterDatabase_1" localSheetId="10">#REF!</definedName>
    <definedName name="Excel_BuiltIn__FilterDatabase_1" localSheetId="11">#REF!</definedName>
    <definedName name="Excel_BuiltIn__FilterDatabase_1" localSheetId="9">#REF!</definedName>
    <definedName name="Excel_BuiltIn__FilterDatabase_1" localSheetId="4">#REF!</definedName>
    <definedName name="Excel_BuiltIn__FilterDatabase_1" localSheetId="6">#REF!</definedName>
    <definedName name="Excel_BuiltIn__FilterDatabase_1" localSheetId="2">#REF!</definedName>
    <definedName name="Excel_BuiltIn__FilterDatabase_1" localSheetId="15">#REF!</definedName>
    <definedName name="Excel_BuiltIn__FilterDatabase_1" localSheetId="5">#REF!</definedName>
    <definedName name="Excel_BuiltIn__FilterDatabase_1">#REF!</definedName>
    <definedName name="Excel_BuiltIn__FilterDatabase_2" localSheetId="3">#REF!</definedName>
    <definedName name="Excel_BuiltIn__FilterDatabase_2" localSheetId="10">#REF!</definedName>
    <definedName name="Excel_BuiltIn__FilterDatabase_2" localSheetId="11">#REF!</definedName>
    <definedName name="Excel_BuiltIn__FilterDatabase_2" localSheetId="9">#REF!</definedName>
    <definedName name="Excel_BuiltIn__FilterDatabase_2" localSheetId="4">#REF!</definedName>
    <definedName name="Excel_BuiltIn__FilterDatabase_2" localSheetId="6">#REF!</definedName>
    <definedName name="Excel_BuiltIn__FilterDatabase_2" localSheetId="2">#REF!</definedName>
    <definedName name="Excel_BuiltIn__FilterDatabase_2" localSheetId="15">#REF!</definedName>
    <definedName name="Excel_BuiltIn__FilterDatabase_2" localSheetId="5">#REF!</definedName>
    <definedName name="Excel_BuiltIn__FilterDatabase_2">#REF!</definedName>
    <definedName name="lll" localSheetId="10">#REF!</definedName>
    <definedName name="lll" localSheetId="11">#REF!</definedName>
    <definedName name="lll">#REF!</definedName>
    <definedName name="p" localSheetId="10">#REF!</definedName>
    <definedName name="p" localSheetId="11">#REF!</definedName>
    <definedName name="p">#REF!</definedName>
    <definedName name="_xlnm.Print_Area" localSheetId="10">'Abonnés au 31 âges'!$A$1:$V$33</definedName>
    <definedName name="_xlnm.Print_Area" localSheetId="7">'Abonnés au 31 cate d''abo'!$A$1:$T$33</definedName>
    <definedName name="_xlnm.Print_Area" localSheetId="11">'Abonnés au 31 CSP'!$A$1:$S$37</definedName>
    <definedName name="_xlnm.Print_Area" localSheetId="9">'Abonnés des communes'!$A$1:$T$35</definedName>
    <definedName name="_xlnm.Print_Area" localSheetId="12">Collection!$A$1:$R$31</definedName>
    <definedName name="_xlnm.Print_Area" localSheetId="0">Entrées!$A$1:$S$32</definedName>
    <definedName name="_xlnm.Print_Area" localSheetId="2">'Fréquentation portail'!$A$1:$M$31</definedName>
    <definedName name="_xlnm.Print_Area" localSheetId="1">Prêts!$A$1:$S$38</definedName>
  </definedNames>
  <calcPr calcId="152511"/>
</workbook>
</file>

<file path=xl/calcChain.xml><?xml version="1.0" encoding="utf-8"?>
<calcChain xmlns="http://schemas.openxmlformats.org/spreadsheetml/2006/main">
  <c r="I13" i="119" l="1"/>
  <c r="T7" i="116"/>
  <c r="T5" i="116" l="1"/>
  <c r="T6" i="116"/>
  <c r="T8" i="116"/>
  <c r="T9" i="116"/>
  <c r="T10" i="116"/>
  <c r="T11" i="116"/>
  <c r="T12" i="116"/>
  <c r="T13" i="116"/>
  <c r="T14" i="116"/>
  <c r="T15" i="116"/>
  <c r="T16" i="116"/>
  <c r="T17" i="116"/>
  <c r="T18" i="116"/>
  <c r="T19" i="116"/>
  <c r="T20" i="116"/>
  <c r="T4" i="116"/>
  <c r="C38" i="65" l="1"/>
  <c r="R17" i="140" l="1"/>
  <c r="Q17" i="140"/>
  <c r="P17" i="140"/>
  <c r="O17" i="140"/>
  <c r="N17" i="140"/>
  <c r="M17" i="140"/>
  <c r="L17" i="140"/>
  <c r="K17" i="140"/>
  <c r="J17" i="140"/>
  <c r="I17" i="140"/>
  <c r="H17" i="140"/>
  <c r="G17" i="140"/>
  <c r="F17" i="140"/>
  <c r="E17" i="140"/>
  <c r="D17" i="140"/>
  <c r="C17" i="140"/>
  <c r="B17" i="140"/>
  <c r="E42" i="113" l="1"/>
  <c r="D39" i="113"/>
  <c r="E38" i="113"/>
  <c r="D38" i="113"/>
  <c r="G36" i="113"/>
  <c r="E36" i="113"/>
  <c r="G34" i="113"/>
  <c r="E34" i="113"/>
  <c r="G32" i="113"/>
  <c r="E32" i="113"/>
  <c r="G30" i="113"/>
  <c r="E30" i="113"/>
  <c r="G28" i="113"/>
  <c r="E28" i="113"/>
  <c r="G26" i="113"/>
  <c r="E26" i="113"/>
  <c r="G24" i="113"/>
  <c r="E24" i="113"/>
  <c r="G22" i="113"/>
  <c r="E22" i="113"/>
  <c r="G20" i="113"/>
  <c r="E20" i="113"/>
  <c r="G18" i="113"/>
  <c r="E18" i="113"/>
  <c r="G16" i="113"/>
  <c r="E16" i="113"/>
  <c r="E15" i="113"/>
  <c r="G7" i="113"/>
  <c r="E7" i="113"/>
  <c r="G5" i="113"/>
  <c r="E5" i="113"/>
  <c r="R19" i="2"/>
  <c r="Q19" i="2"/>
  <c r="P19" i="2"/>
  <c r="O19" i="2"/>
  <c r="N19" i="2"/>
  <c r="L19" i="2"/>
  <c r="K19" i="2"/>
  <c r="J19" i="2"/>
  <c r="I19" i="2"/>
  <c r="H19" i="2"/>
  <c r="G19" i="2"/>
  <c r="F19" i="2"/>
  <c r="E19" i="2"/>
  <c r="D19" i="2"/>
  <c r="B19" i="2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R19" i="130"/>
  <c r="Q19" i="130"/>
  <c r="P19" i="130"/>
  <c r="O19" i="130"/>
  <c r="N19" i="130"/>
  <c r="L19" i="130"/>
  <c r="K19" i="130"/>
  <c r="J19" i="130"/>
  <c r="I19" i="130"/>
  <c r="H19" i="130"/>
  <c r="G19" i="130"/>
  <c r="F19" i="130"/>
  <c r="E19" i="130"/>
  <c r="D19" i="130"/>
  <c r="B19" i="130"/>
  <c r="O20" i="116"/>
  <c r="R20" i="116"/>
  <c r="L20" i="116"/>
  <c r="H20" i="116"/>
  <c r="G20" i="116"/>
  <c r="E20" i="116"/>
  <c r="E19" i="116"/>
  <c r="L19" i="116"/>
  <c r="H19" i="116"/>
  <c r="E18" i="116"/>
  <c r="L18" i="116"/>
  <c r="H18" i="116"/>
  <c r="E17" i="116"/>
  <c r="L17" i="116"/>
  <c r="H17" i="116"/>
  <c r="E16" i="116"/>
  <c r="L16" i="116"/>
  <c r="H16" i="116"/>
  <c r="E15" i="116"/>
  <c r="L15" i="116"/>
  <c r="H15" i="116"/>
  <c r="E14" i="116"/>
  <c r="L14" i="116"/>
  <c r="H14" i="116"/>
  <c r="E13" i="116"/>
  <c r="L13" i="116"/>
  <c r="H13" i="116"/>
  <c r="E12" i="116"/>
  <c r="L12" i="116"/>
  <c r="H12" i="116"/>
  <c r="E11" i="116"/>
  <c r="L11" i="116"/>
  <c r="H11" i="116"/>
  <c r="E10" i="116"/>
  <c r="L10" i="116"/>
  <c r="H10" i="116"/>
  <c r="E9" i="116"/>
  <c r="L9" i="116"/>
  <c r="H9" i="116"/>
  <c r="E8" i="116"/>
  <c r="L8" i="116"/>
  <c r="H8" i="116"/>
  <c r="E7" i="116"/>
  <c r="L7" i="116"/>
  <c r="H7" i="116"/>
  <c r="E6" i="116"/>
  <c r="L6" i="116"/>
  <c r="H6" i="116"/>
  <c r="E5" i="116"/>
  <c r="L5" i="116"/>
  <c r="H5" i="116"/>
  <c r="E4" i="116"/>
  <c r="L4" i="116"/>
  <c r="H4" i="116"/>
  <c r="N38" i="65"/>
  <c r="M38" i="65"/>
  <c r="K38" i="65"/>
  <c r="J38" i="65"/>
  <c r="H38" i="65"/>
  <c r="G38" i="65"/>
  <c r="B38" i="65"/>
  <c r="R14" i="4"/>
  <c r="Q14" i="4"/>
  <c r="P14" i="4"/>
  <c r="O14" i="4"/>
  <c r="N14" i="4"/>
  <c r="L14" i="4"/>
  <c r="K14" i="4"/>
  <c r="J14" i="4"/>
  <c r="I14" i="4"/>
  <c r="H14" i="4"/>
  <c r="G14" i="4"/>
  <c r="F14" i="4"/>
  <c r="E14" i="4"/>
  <c r="D14" i="4"/>
  <c r="B14" i="4"/>
  <c r="T12" i="4"/>
  <c r="T11" i="4"/>
  <c r="T10" i="4"/>
  <c r="T9" i="4"/>
  <c r="T8" i="4"/>
  <c r="T7" i="4"/>
  <c r="T6" i="4"/>
  <c r="T5" i="4"/>
  <c r="T4" i="4"/>
  <c r="T3" i="4"/>
  <c r="R19" i="131"/>
  <c r="Q19" i="131"/>
  <c r="P19" i="131"/>
  <c r="O19" i="131"/>
  <c r="N19" i="131"/>
  <c r="L19" i="131"/>
  <c r="K19" i="131"/>
  <c r="J19" i="131"/>
  <c r="I19" i="131"/>
  <c r="H19" i="131"/>
  <c r="G19" i="131"/>
  <c r="F19" i="131"/>
  <c r="E19" i="131"/>
  <c r="D19" i="131"/>
  <c r="B19" i="131"/>
  <c r="K18" i="93"/>
  <c r="J18" i="93"/>
  <c r="H18" i="93"/>
  <c r="G18" i="93"/>
  <c r="K17" i="93"/>
  <c r="J17" i="93"/>
  <c r="H17" i="93"/>
  <c r="G17" i="93"/>
  <c r="K16" i="93"/>
  <c r="J16" i="93"/>
  <c r="H16" i="93"/>
  <c r="G16" i="93"/>
  <c r="K15" i="93"/>
  <c r="J15" i="93"/>
  <c r="H15" i="93"/>
  <c r="G15" i="93"/>
  <c r="K14" i="93"/>
  <c r="J14" i="93"/>
  <c r="H14" i="93"/>
  <c r="G14" i="93"/>
  <c r="K13" i="93"/>
  <c r="J13" i="93"/>
  <c r="H13" i="93"/>
  <c r="G13" i="93"/>
  <c r="K12" i="93"/>
  <c r="J12" i="93"/>
  <c r="H12" i="93"/>
  <c r="G12" i="93"/>
  <c r="K11" i="93"/>
  <c r="J11" i="93"/>
  <c r="H11" i="93"/>
  <c r="G11" i="93"/>
  <c r="K10" i="93"/>
  <c r="J10" i="93"/>
  <c r="H10" i="93"/>
  <c r="G10" i="93"/>
  <c r="K9" i="93"/>
  <c r="J9" i="93"/>
  <c r="H9" i="93"/>
  <c r="G9" i="93"/>
  <c r="K8" i="93"/>
  <c r="J8" i="93"/>
  <c r="H8" i="93"/>
  <c r="G8" i="93"/>
  <c r="K7" i="93"/>
  <c r="J7" i="93"/>
  <c r="H7" i="93"/>
  <c r="G7" i="93"/>
  <c r="K6" i="93"/>
  <c r="J6" i="93"/>
  <c r="H6" i="93"/>
  <c r="G6" i="93"/>
  <c r="K5" i="93"/>
  <c r="J5" i="93"/>
  <c r="H5" i="93"/>
  <c r="G5" i="93"/>
  <c r="K4" i="93"/>
  <c r="J4" i="93"/>
  <c r="H4" i="93"/>
  <c r="G4" i="93"/>
  <c r="D31" i="87"/>
  <c r="D30" i="87"/>
  <c r="M25" i="87"/>
  <c r="L25" i="87"/>
  <c r="K25" i="87"/>
  <c r="J25" i="87"/>
  <c r="I25" i="87"/>
  <c r="H25" i="87"/>
  <c r="G25" i="87"/>
  <c r="F25" i="87"/>
  <c r="E22" i="87"/>
  <c r="E25" i="87" s="1"/>
  <c r="D21" i="87"/>
  <c r="C21" i="87"/>
  <c r="B21" i="87"/>
  <c r="D17" i="87"/>
  <c r="C17" i="87"/>
  <c r="B17" i="87"/>
  <c r="D13" i="87"/>
  <c r="C13" i="87"/>
  <c r="B13" i="87"/>
  <c r="D9" i="87"/>
  <c r="D22" i="87" s="1"/>
  <c r="D25" i="87" s="1"/>
  <c r="C9" i="87"/>
  <c r="C22" i="87" s="1"/>
  <c r="C25" i="87" s="1"/>
  <c r="B9" i="87"/>
  <c r="B22" i="87" s="1"/>
  <c r="B25" i="87" s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I26" i="119"/>
  <c r="H26" i="119"/>
  <c r="G26" i="119"/>
  <c r="E26" i="119"/>
  <c r="D26" i="119"/>
  <c r="F26" i="119" s="1"/>
  <c r="C26" i="119"/>
  <c r="B26" i="119"/>
  <c r="J25" i="119"/>
  <c r="I25" i="119"/>
  <c r="F25" i="119"/>
  <c r="J24" i="119"/>
  <c r="I24" i="119"/>
  <c r="F24" i="119"/>
  <c r="J23" i="119"/>
  <c r="I23" i="119"/>
  <c r="F23" i="119"/>
  <c r="J22" i="119"/>
  <c r="I22" i="119"/>
  <c r="F22" i="119"/>
  <c r="J21" i="119"/>
  <c r="I21" i="119"/>
  <c r="F21" i="119"/>
  <c r="J20" i="119"/>
  <c r="I20" i="119"/>
  <c r="F20" i="119"/>
  <c r="I19" i="119"/>
  <c r="F19" i="119"/>
  <c r="J19" i="119" s="1"/>
  <c r="J18" i="119"/>
  <c r="I18" i="119"/>
  <c r="F18" i="119"/>
  <c r="J17" i="119"/>
  <c r="I17" i="119"/>
  <c r="F17" i="119"/>
  <c r="J16" i="119"/>
  <c r="I16" i="119"/>
  <c r="F16" i="119"/>
  <c r="J15" i="119"/>
  <c r="I15" i="119"/>
  <c r="F15" i="119"/>
  <c r="J14" i="119"/>
  <c r="I14" i="119"/>
  <c r="F14" i="119"/>
  <c r="J13" i="119"/>
  <c r="F13" i="119"/>
  <c r="J12" i="119"/>
  <c r="I12" i="119"/>
  <c r="F12" i="119"/>
  <c r="J11" i="119"/>
  <c r="I11" i="119"/>
  <c r="F11" i="119"/>
  <c r="J10" i="119"/>
  <c r="I10" i="119"/>
  <c r="F10" i="119"/>
  <c r="J9" i="119"/>
  <c r="I9" i="119"/>
  <c r="F9" i="119"/>
  <c r="J8" i="119"/>
  <c r="I8" i="119"/>
  <c r="F8" i="119"/>
  <c r="J7" i="119"/>
  <c r="I7" i="119"/>
  <c r="F7" i="119"/>
  <c r="J6" i="119"/>
  <c r="I6" i="119"/>
  <c r="F6" i="119"/>
  <c r="J5" i="119"/>
  <c r="I5" i="119"/>
  <c r="H5" i="119"/>
  <c r="G5" i="119"/>
  <c r="F5" i="119"/>
  <c r="E5" i="119"/>
  <c r="D5" i="119"/>
  <c r="J26" i="119" l="1"/>
  <c r="C20" i="116"/>
  <c r="I20" i="116"/>
  <c r="R4" i="116"/>
  <c r="O4" i="116"/>
  <c r="R5" i="116"/>
  <c r="O5" i="116"/>
  <c r="R6" i="116"/>
  <c r="O6" i="116"/>
  <c r="R7" i="116"/>
  <c r="O7" i="116"/>
  <c r="R8" i="116"/>
  <c r="O8" i="116"/>
  <c r="R9" i="116"/>
  <c r="O9" i="116"/>
  <c r="R10" i="116"/>
  <c r="O10" i="116"/>
  <c r="R11" i="116"/>
  <c r="O11" i="116"/>
  <c r="R12" i="116"/>
  <c r="O12" i="116"/>
  <c r="R13" i="116"/>
  <c r="O13" i="116"/>
  <c r="R14" i="116"/>
  <c r="O14" i="116"/>
  <c r="R15" i="116"/>
  <c r="O15" i="116"/>
  <c r="R16" i="116"/>
  <c r="O16" i="116"/>
  <c r="R17" i="116"/>
  <c r="O17" i="116"/>
  <c r="R18" i="116"/>
  <c r="O18" i="116"/>
  <c r="R19" i="116"/>
  <c r="O19" i="116"/>
  <c r="C4" i="116"/>
  <c r="I4" i="116"/>
  <c r="C5" i="116"/>
  <c r="I5" i="116"/>
  <c r="C6" i="116"/>
  <c r="I6" i="116"/>
  <c r="C7" i="116"/>
  <c r="I7" i="116"/>
  <c r="C8" i="116"/>
  <c r="I8" i="116"/>
  <c r="C9" i="116"/>
  <c r="I9" i="116"/>
  <c r="C10" i="116"/>
  <c r="I10" i="116"/>
  <c r="C11" i="116"/>
  <c r="I11" i="116"/>
  <c r="C12" i="116"/>
  <c r="I12" i="116"/>
  <c r="C13" i="116"/>
  <c r="I13" i="116"/>
  <c r="C14" i="116"/>
  <c r="I14" i="116"/>
  <c r="C15" i="116"/>
  <c r="I15" i="116"/>
  <c r="C16" i="116"/>
  <c r="I16" i="116"/>
  <c r="C17" i="116"/>
  <c r="I17" i="116"/>
  <c r="C18" i="116"/>
  <c r="I18" i="116"/>
  <c r="C19" i="116"/>
  <c r="I19" i="116"/>
  <c r="G4" i="116"/>
  <c r="G5" i="116"/>
  <c r="G6" i="116"/>
  <c r="G7" i="116"/>
  <c r="G8" i="116"/>
  <c r="G9" i="116"/>
  <c r="G10" i="116"/>
  <c r="G11" i="116"/>
  <c r="G12" i="116"/>
  <c r="G13" i="116"/>
  <c r="G14" i="116"/>
  <c r="G15" i="116"/>
  <c r="G16" i="116"/>
  <c r="G17" i="116"/>
  <c r="G18" i="116"/>
  <c r="G19" i="116"/>
</calcChain>
</file>

<file path=xl/sharedStrings.xml><?xml version="1.0" encoding="utf-8"?>
<sst xmlns="http://schemas.openxmlformats.org/spreadsheetml/2006/main" count="639" uniqueCount="365">
  <si>
    <r>
      <t xml:space="preserve">Total prêts </t>
    </r>
    <r>
      <rPr>
        <sz val="8"/>
        <rFont val="Arial"/>
        <family val="2"/>
      </rPr>
      <t>hors Centre Ressources</t>
    </r>
  </si>
  <si>
    <t>Braille</t>
  </si>
  <si>
    <t>Divers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</si>
  <si>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</si>
  <si>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</si>
  <si>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</si>
  <si>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</si>
  <si>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</si>
  <si>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</si>
  <si>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</si>
  <si>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</si>
  <si>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</si>
  <si>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</si>
  <si>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</si>
  <si>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</si>
  <si>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E. Zola</t>
  </si>
  <si>
    <t>Fellini</t>
  </si>
  <si>
    <t>Victor Hugo</t>
  </si>
  <si>
    <t>JJ Rousseau</t>
  </si>
  <si>
    <t>Garcia Lorca</t>
  </si>
  <si>
    <t>La Gare</t>
  </si>
  <si>
    <t>Shakespeare</t>
  </si>
  <si>
    <t>Françoise Giroud</t>
  </si>
  <si>
    <t>Aimé Césaire</t>
  </si>
  <si>
    <t>Albert Camus</t>
  </si>
  <si>
    <t>J. de La Fontaine</t>
  </si>
  <si>
    <t>P. Langevin</t>
  </si>
  <si>
    <t>AC</t>
  </si>
  <si>
    <t>CR</t>
  </si>
  <si>
    <t>CZ</t>
  </si>
  <si>
    <t>EZ</t>
  </si>
  <si>
    <t>FE</t>
  </si>
  <si>
    <t>FG</t>
  </si>
  <si>
    <t>GA</t>
  </si>
  <si>
    <t>GL</t>
  </si>
  <si>
    <t>GS</t>
  </si>
  <si>
    <t>JG</t>
  </si>
  <si>
    <t>JR</t>
  </si>
  <si>
    <t>LF</t>
  </si>
  <si>
    <t>PL</t>
  </si>
  <si>
    <t>SH</t>
  </si>
  <si>
    <t>VH</t>
  </si>
  <si>
    <t>Total</t>
  </si>
  <si>
    <t>BCD</t>
  </si>
  <si>
    <t>Autres</t>
  </si>
  <si>
    <t>Nombre de jours ouverts</t>
  </si>
  <si>
    <t>Nombre d'heures</t>
  </si>
  <si>
    <t>Ouvertures hebdomadaires</t>
  </si>
  <si>
    <t>Entrées</t>
  </si>
  <si>
    <t>Entrées
/jour</t>
  </si>
  <si>
    <t>Entrées
/heure</t>
  </si>
  <si>
    <t>Prêts</t>
  </si>
  <si>
    <t>Prêts
/jour</t>
  </si>
  <si>
    <t>Prêts
/heure</t>
  </si>
  <si>
    <t>Commentaires</t>
  </si>
  <si>
    <t>40h30 + 3h30 le dimanche</t>
  </si>
  <si>
    <t>Federico Fellini</t>
  </si>
  <si>
    <t>26h30</t>
  </si>
  <si>
    <t>Jean-Jacques Rousseau</t>
  </si>
  <si>
    <t>William Shakespeare</t>
  </si>
  <si>
    <t>28h</t>
  </si>
  <si>
    <t>Jean de La Fontaine</t>
  </si>
  <si>
    <t>21h</t>
  </si>
  <si>
    <t>29h</t>
  </si>
  <si>
    <t>Paul Langevin</t>
  </si>
  <si>
    <t>15h30</t>
  </si>
  <si>
    <t>PLACES ASSISES</t>
  </si>
  <si>
    <t>SHON</t>
  </si>
  <si>
    <t>SU</t>
  </si>
  <si>
    <t>Places assises seules</t>
  </si>
  <si>
    <t>Sous-total places assises seules et places asises avec tables</t>
  </si>
  <si>
    <t>Places assises auditorium, salles d'animation et de vidéo collective</t>
  </si>
  <si>
    <t>Sous-total places assises animation</t>
  </si>
  <si>
    <t xml:space="preserve">Emile Zola </t>
  </si>
  <si>
    <t>Accueil, Forum, auditorium</t>
  </si>
  <si>
    <t>Adultes</t>
  </si>
  <si>
    <t>Jeunesse</t>
  </si>
  <si>
    <t>Mixtes</t>
  </si>
  <si>
    <t>Patrimoine</t>
  </si>
  <si>
    <t>Centre de ressources</t>
  </si>
  <si>
    <t>TOTAL</t>
  </si>
  <si>
    <t>SURFACES</t>
  </si>
  <si>
    <t xml:space="preserve">Baillargues </t>
  </si>
  <si>
    <t>Beaulieu</t>
  </si>
  <si>
    <t>Castries</t>
  </si>
  <si>
    <t>Clapiers</t>
  </si>
  <si>
    <t>Cournonsec</t>
  </si>
  <si>
    <t>Cournonterral</t>
  </si>
  <si>
    <t>Fabrègues</t>
  </si>
  <si>
    <t>Grabels</t>
  </si>
  <si>
    <t>Jacou</t>
  </si>
  <si>
    <t>Juvignac</t>
  </si>
  <si>
    <t>Lattes</t>
  </si>
  <si>
    <t>Lavérune</t>
  </si>
  <si>
    <t>Le Crès</t>
  </si>
  <si>
    <t>Montaud</t>
  </si>
  <si>
    <t>Pignan</t>
  </si>
  <si>
    <t>Pérols</t>
  </si>
  <si>
    <t>Restinclières</t>
  </si>
  <si>
    <t>Saint-Brès</t>
  </si>
  <si>
    <t>Saint-Drézéry</t>
  </si>
  <si>
    <t>Saussan</t>
  </si>
  <si>
    <t>Sussargues</t>
  </si>
  <si>
    <t>Vendargues</t>
  </si>
  <si>
    <t>Docs Graphiques</t>
  </si>
  <si>
    <t>Livres Enregistrés</t>
  </si>
  <si>
    <t>CD Adultes</t>
  </si>
  <si>
    <t>CD Enfants</t>
  </si>
  <si>
    <t>DVD Adultes</t>
  </si>
  <si>
    <t>DVD Enfants</t>
  </si>
  <si>
    <t>Manuscrits</t>
  </si>
  <si>
    <t>F. Fellini</t>
  </si>
  <si>
    <t xml:space="preserve">Adultes </t>
  </si>
  <si>
    <t>Chercheurs</t>
  </si>
  <si>
    <t>Collectivités</t>
  </si>
  <si>
    <t>Enfants</t>
  </si>
  <si>
    <t>Jeunes</t>
  </si>
  <si>
    <t>Personnel</t>
  </si>
  <si>
    <t>Classes crèches</t>
  </si>
  <si>
    <t>Ass. maternelles</t>
  </si>
  <si>
    <t>Docs Cartographiques</t>
  </si>
  <si>
    <t>Livres précieux</t>
  </si>
  <si>
    <t>ALBUMS</t>
  </si>
  <si>
    <t>ART ET LOISIRS</t>
  </si>
  <si>
    <t>HISTOIRE GEO</t>
  </si>
  <si>
    <t>INCONTOURNABLES</t>
  </si>
  <si>
    <t>JEUX VIDEO</t>
  </si>
  <si>
    <t>LANGUES ETRANGERES</t>
  </si>
  <si>
    <t>PHILO PSYCHO</t>
  </si>
  <si>
    <t>SCIENCES ET TECHNIQUES</t>
  </si>
  <si>
    <t>SOCIETE</t>
  </si>
  <si>
    <t>BD AD</t>
  </si>
  <si>
    <t>BD JE</t>
  </si>
  <si>
    <t>ROMANS JEUNESSE</t>
  </si>
  <si>
    <t>DOCUMENTAIRES JEUNESSE</t>
  </si>
  <si>
    <t>LITTERATURE</t>
  </si>
  <si>
    <t xml:space="preserve">EDITIONS ADAPTEES </t>
  </si>
  <si>
    <t>CD (TOTAL)</t>
  </si>
  <si>
    <t>DVD (TOTAL)</t>
  </si>
  <si>
    <t xml:space="preserve">SUGGESTIONS </t>
  </si>
  <si>
    <t>Partitions</t>
  </si>
  <si>
    <t>Federico Garcia Lorca</t>
  </si>
  <si>
    <t>Jean Giono</t>
  </si>
  <si>
    <t>PARASCOLAIRE</t>
  </si>
  <si>
    <t xml:space="preserve">. </t>
  </si>
  <si>
    <t>Total entrées</t>
  </si>
  <si>
    <t>Montpellier</t>
  </si>
  <si>
    <t>Total général</t>
  </si>
  <si>
    <t xml:space="preserve">Montpellier </t>
  </si>
  <si>
    <t>BD AD + JE</t>
  </si>
  <si>
    <t>Que sais-je</t>
  </si>
  <si>
    <t>TOTAL
exemplaires Quartiers</t>
  </si>
  <si>
    <t>Jeux de société</t>
  </si>
  <si>
    <t>Localisation</t>
  </si>
  <si>
    <t>Nombre
Abonnements</t>
  </si>
  <si>
    <t>Total
Abonnements</t>
  </si>
  <si>
    <t xml:space="preserve">Total
Titres </t>
  </si>
  <si>
    <t xml:space="preserve">AIME CESAIRE </t>
  </si>
  <si>
    <t xml:space="preserve">ALBERT CAMUS  </t>
  </si>
  <si>
    <t>ECOLES</t>
  </si>
  <si>
    <t>Etrangers</t>
  </si>
  <si>
    <t xml:space="preserve">FRANCOISE GIROUD </t>
  </si>
  <si>
    <t xml:space="preserve">GEORGE SAND  </t>
  </si>
  <si>
    <t xml:space="preserve">LA GARE </t>
  </si>
  <si>
    <t xml:space="preserve">VICTOR HUGO </t>
  </si>
  <si>
    <t>Ouvertures hebdomadaires réservées aux accueils de classes</t>
  </si>
  <si>
    <t>F. Giroud</t>
  </si>
  <si>
    <t>V. Hugo</t>
  </si>
  <si>
    <t>W. Shakespeare</t>
  </si>
  <si>
    <t>J.J. Rousseau</t>
  </si>
  <si>
    <t>J. Giono</t>
  </si>
  <si>
    <t>G. Sand</t>
  </si>
  <si>
    <t>F. Garcia Lorca</t>
  </si>
  <si>
    <t>A. Césaire</t>
  </si>
  <si>
    <t>A. Camus</t>
  </si>
  <si>
    <t>George Sand</t>
  </si>
  <si>
    <t>Visites</t>
  </si>
  <si>
    <t>Pages vues</t>
  </si>
  <si>
    <t>% d'abonnés de la ville siège de la médiathèque du réseau par rapport au total des abonnés de cette médiathèque</t>
  </si>
  <si>
    <t>%</t>
  </si>
  <si>
    <t>LIVRES CINEMA</t>
  </si>
  <si>
    <t>LIVRES MUSIQUE</t>
  </si>
  <si>
    <t>MUSIQUE AFRO-AMERICAINE</t>
  </si>
  <si>
    <t>CHANSON FRANCAISE</t>
  </si>
  <si>
    <t>MUSIQUE POUR ENFANTS</t>
  </si>
  <si>
    <t>MUSIQUE CLASSIQUE</t>
  </si>
  <si>
    <t>MUSIQUES DU MONDE</t>
  </si>
  <si>
    <t>ROCK RAP</t>
  </si>
  <si>
    <t xml:space="preserve">DVD FICTION </t>
  </si>
  <si>
    <t>DVD DOCUMENTAIRES</t>
  </si>
  <si>
    <t>DVD MUSIQUE ET DANSE</t>
  </si>
  <si>
    <t>Liseuses</t>
  </si>
  <si>
    <t>Publications en séries  Jeunesse</t>
  </si>
  <si>
    <t>Publications en séries  Adultes</t>
  </si>
  <si>
    <t>Livres Imprimés Adultes</t>
  </si>
  <si>
    <t>Livres Imprimés  Enfants</t>
  </si>
  <si>
    <t xml:space="preserve">JEAN GIONO </t>
  </si>
  <si>
    <t>Total abonnements</t>
  </si>
  <si>
    <t>Total titres différents</t>
  </si>
  <si>
    <t>Réseau</t>
  </si>
  <si>
    <t>Camus</t>
  </si>
  <si>
    <t>La Fontaine</t>
  </si>
  <si>
    <t>Hugo</t>
  </si>
  <si>
    <t>Césaire</t>
  </si>
  <si>
    <t>Sand</t>
  </si>
  <si>
    <t>Rousseau</t>
  </si>
  <si>
    <t>Giroud</t>
  </si>
  <si>
    <t>Giono</t>
  </si>
  <si>
    <t xml:space="preserve">* hors Ressources électroniques, Périodiques, Achats patrimoniaux </t>
  </si>
  <si>
    <t>ROMANS Etrangers + SF</t>
  </si>
  <si>
    <r>
      <t>Places assises avec tables (</t>
    </r>
    <r>
      <rPr>
        <sz val="8"/>
        <rFont val="Arial"/>
        <family val="2"/>
      </rPr>
      <t>y compris OPAC, Internet, multimédia, écoute musique)</t>
    </r>
  </si>
  <si>
    <t xml:space="preserve">PAUL LANGEVIN </t>
  </si>
  <si>
    <t>Amplitude d'ouverture maximale du réseau</t>
  </si>
  <si>
    <t>47h</t>
  </si>
  <si>
    <t>ROMANS Français + POLICIERS</t>
  </si>
  <si>
    <t>DVD FICTION JE</t>
  </si>
  <si>
    <t>Partitions précieuses</t>
  </si>
  <si>
    <t>Exemplaires
acquis en commission</t>
  </si>
  <si>
    <t>Total Métropole</t>
  </si>
  <si>
    <t>Communes Hérault Hors Métropole</t>
  </si>
  <si>
    <t>Hérault hors Métropole</t>
  </si>
  <si>
    <t xml:space="preserve">EMILE ZOLA </t>
  </si>
  <si>
    <t>FEDERICO FELLINI</t>
  </si>
  <si>
    <t xml:space="preserve">FEDERICO GARCIA LORCA </t>
  </si>
  <si>
    <t xml:space="preserve">JEAN JACQUES ROUSSEAU </t>
  </si>
  <si>
    <t>JEAN DE LA FONTAINE</t>
  </si>
  <si>
    <t xml:space="preserve">WILLIAM SHAKESPEARE </t>
  </si>
  <si>
    <t>Montferrier-sur-Lez</t>
  </si>
  <si>
    <t>Castelnau-le-Lez</t>
  </si>
  <si>
    <t>Prades-le-Lez</t>
  </si>
  <si>
    <t>Villeneuve-lès-Maguelone</t>
  </si>
  <si>
    <t>NB titres commandés</t>
  </si>
  <si>
    <t xml:space="preserve">TOTAL
exemplaires Ecoles </t>
  </si>
  <si>
    <t>TOTAL
exemplaires RESEAU</t>
  </si>
  <si>
    <t>MULTIPLES Exemplaires</t>
  </si>
  <si>
    <t xml:space="preserve">Moy Nb exemp/
titres </t>
  </si>
  <si>
    <t>% du domaine/Total des acq</t>
  </si>
  <si>
    <t>FDS REGIONAL RESEAU 
Prêt + Occitanie</t>
  </si>
  <si>
    <t>TOTAL
exemplaires
EZ+FE</t>
  </si>
  <si>
    <t>Murviel-lès-Montpellier</t>
  </si>
  <si>
    <t>Saint Geniès des Mourgues</t>
  </si>
  <si>
    <t>Saint Georges d'Orques</t>
  </si>
  <si>
    <t>Saint Jean de Védas</t>
  </si>
  <si>
    <t xml:space="preserve">Places assises sur les tapis (salles bébés lecteurs, heure du conte, espace rencontre) </t>
  </si>
  <si>
    <t>ROMANS + DOCS J</t>
  </si>
  <si>
    <t>EDITIONS ADAPTEES J</t>
  </si>
  <si>
    <t>SCENE LOCALE</t>
  </si>
  <si>
    <t>JOUETS + JEUX SOCIETE
 réseau</t>
  </si>
  <si>
    <t>HMARCHE RE +FE +LIV JE</t>
  </si>
  <si>
    <t>PNB (livres numériques)</t>
  </si>
  <si>
    <t>Zola Recherche</t>
  </si>
  <si>
    <t>Langevin</t>
  </si>
  <si>
    <t>PERIODE</t>
  </si>
  <si>
    <t>Portail</t>
  </si>
  <si>
    <t>Ressources numériques</t>
  </si>
  <si>
    <t>Général</t>
  </si>
  <si>
    <t>dont Mémonum</t>
  </si>
  <si>
    <t>Utilisateurs uniques</t>
  </si>
  <si>
    <t>Consultations</t>
  </si>
  <si>
    <t>trimestre 1</t>
  </si>
  <si>
    <t>trimestre 2</t>
  </si>
  <si>
    <t>trimestre 3</t>
  </si>
  <si>
    <t>trimestre 4</t>
  </si>
  <si>
    <t>Autoformation
 (Learnorama)</t>
  </si>
  <si>
    <t>Livres 
(PNB)</t>
  </si>
  <si>
    <t>Vod 
(Arte)</t>
  </si>
  <si>
    <t>Télécharge- ments</t>
  </si>
  <si>
    <t xml:space="preserve"> Presse
(Relay)</t>
  </si>
  <si>
    <t>PNB</t>
  </si>
  <si>
    <t>Objets</t>
  </si>
  <si>
    <t>Monnaies ou médailles</t>
  </si>
  <si>
    <t>Nombre Titres</t>
  </si>
  <si>
    <t>FORUM
ACTUALITE</t>
  </si>
  <si>
    <t>PATRIMOINE 
&amp; RECHERCHE</t>
  </si>
  <si>
    <t>Commissions</t>
  </si>
  <si>
    <t>zola Forum</t>
  </si>
  <si>
    <t>Zola services</t>
  </si>
  <si>
    <t>Zola
Centre de Ressources</t>
  </si>
  <si>
    <t xml:space="preserve">Multiples </t>
  </si>
  <si>
    <t>COMMISSIONS</t>
  </si>
  <si>
    <t>TOTAL
exemplaires Recherche</t>
  </si>
  <si>
    <t>4 semaines de fermeture l'été contre 3 pour les autres médiathèques de Q&amp;T</t>
  </si>
  <si>
    <t>PARTITIONS</t>
  </si>
  <si>
    <t>Total 2017</t>
  </si>
  <si>
    <t>TOTAL
 2017</t>
  </si>
  <si>
    <t>TOTAL 2017</t>
  </si>
  <si>
    <t>Au 31/12/2017</t>
  </si>
  <si>
    <t>DVDROM</t>
  </si>
  <si>
    <t>Méthode de langue</t>
  </si>
  <si>
    <t xml:space="preserve">Jeux vidéo </t>
  </si>
  <si>
    <t>TOTAL
ex COM + Multiples+ Réassort</t>
  </si>
  <si>
    <t>REASSORT exemplaires</t>
  </si>
  <si>
    <t xml:space="preserve">Facebook </t>
  </si>
  <si>
    <t>ENTREES - 2018</t>
  </si>
  <si>
    <t>RECAPITULATIF DES JOURS ET HEURES D'OUVERTURE - RESEAU DES MEDIATHEQUES - 2018</t>
  </si>
  <si>
    <t>Jules Verne</t>
  </si>
  <si>
    <t>275 jours</t>
  </si>
  <si>
    <t>27h</t>
  </si>
  <si>
    <t>Fermeture travaux du 12 juin au 28 novembre 2018</t>
  </si>
  <si>
    <t>Fermeture pour reconstruction le 20 juin 2015. Réouverture le 19 septembre 2018</t>
  </si>
  <si>
    <r>
      <t>Intégration le 1</t>
    </r>
    <r>
      <rPr>
        <vertAlign val="superscript"/>
        <sz val="8"/>
        <rFont val="Arial"/>
        <family val="2"/>
      </rPr>
      <t>er</t>
    </r>
    <r>
      <rPr>
        <sz val="8"/>
        <rFont val="Arial"/>
        <family val="2"/>
      </rPr>
      <t xml:space="preserve"> juillet 2018</t>
    </r>
  </si>
  <si>
    <t>Jules verne</t>
  </si>
  <si>
    <t>Total 2018</t>
  </si>
  <si>
    <t>Evolution 2018/2017</t>
  </si>
  <si>
    <t>TOTAL
 2018</t>
  </si>
  <si>
    <r>
      <t xml:space="preserve">PRETS - 2018 </t>
    </r>
    <r>
      <rPr>
        <b/>
        <sz val="10"/>
        <rFont val="Arial"/>
        <family val="2"/>
      </rPr>
      <t>* hors prêt numérique (90 721 prêts)</t>
    </r>
  </si>
  <si>
    <t>TOTAL 2018</t>
  </si>
  <si>
    <t>J. Verne</t>
  </si>
  <si>
    <t>Au 31/12/2018</t>
  </si>
  <si>
    <t>EMPRUNTEURS ACTIFS AU MOINS 1 PRÊT - 2018</t>
  </si>
  <si>
    <t>Toutes médiathèques</t>
  </si>
  <si>
    <t>JV</t>
  </si>
  <si>
    <t>ABONNES AU 31/12/2018 PAR CATEGORIES D'ABONNES</t>
  </si>
  <si>
    <t>557 972</t>
  </si>
  <si>
    <t>CONSULTATION DU SITE INTERNET ET DES RESSOURCES NUMERIQUES - 2018</t>
  </si>
  <si>
    <t>PERIODIQUES - 2018</t>
  </si>
  <si>
    <t>BATIMENTS - SURFACES ET PLACES ASSISES - 2018</t>
  </si>
  <si>
    <t>Verne</t>
  </si>
  <si>
    <t>ABONNES AU 31/12/2018 PAR COMMUNES</t>
  </si>
  <si>
    <t>Communes dotées d'une médiathèque métropolitaine</t>
  </si>
  <si>
    <t>Autres communes de la Métropole</t>
  </si>
  <si>
    <t>PROVENANCE DES ABONNES AU 31/12/2018 PAR COMMUNES - RECAPITULATIF</t>
  </si>
  <si>
    <t>ACQUISITIONS COURANTES - 2018*</t>
  </si>
  <si>
    <r>
      <t xml:space="preserve">ACQUISITIONS COMMISSIONS - 2018 - TOUS DOMAINES PAR LOCALISATION *
</t>
    </r>
    <r>
      <rPr>
        <sz val="9"/>
        <rFont val="Arial"/>
        <family val="2"/>
      </rPr>
      <t>* hors ressources électroniques, périodiques, achats patrimoniaux</t>
    </r>
  </si>
  <si>
    <t>ABONNES AU 31/12/2018 PAR ÂGES</t>
  </si>
  <si>
    <t>00 - 02 ans</t>
  </si>
  <si>
    <t>03 - 10 ans</t>
  </si>
  <si>
    <t>11 - 14 ans</t>
  </si>
  <si>
    <t>15 - 17 ans</t>
  </si>
  <si>
    <t>18 - 24 ans</t>
  </si>
  <si>
    <t>25 - 29 ans</t>
  </si>
  <si>
    <t>30 - 39 ans</t>
  </si>
  <si>
    <t>40 - 59 ans</t>
  </si>
  <si>
    <t>60 - 74 ans</t>
  </si>
  <si>
    <t>75 et plus</t>
  </si>
  <si>
    <t>Femmes</t>
  </si>
  <si>
    <t>Hommes</t>
  </si>
  <si>
    <t>Répartition Femmes / Hommes</t>
  </si>
  <si>
    <t>Âges</t>
  </si>
  <si>
    <t>COLLECTION AU 31/12/2018</t>
  </si>
  <si>
    <t>Evolution dela fréquentation</t>
  </si>
  <si>
    <r>
      <t>1</t>
    </r>
    <r>
      <rPr>
        <vertAlign val="superscript"/>
        <sz val="10"/>
        <color theme="1"/>
        <rFont val="Calibri"/>
        <family val="2"/>
        <scheme val="minor"/>
      </rPr>
      <t xml:space="preserve">er </t>
    </r>
    <r>
      <rPr>
        <sz val="10"/>
        <color theme="1"/>
        <rFont val="Calibri"/>
        <family val="2"/>
        <scheme val="minor"/>
      </rPr>
      <t>janvier 2017</t>
    </r>
  </si>
  <si>
    <r>
      <t>1</t>
    </r>
    <r>
      <rPr>
        <vertAlign val="superscript"/>
        <sz val="10"/>
        <color theme="1"/>
        <rFont val="Calibri"/>
        <family val="2"/>
        <scheme val="minor"/>
      </rPr>
      <t xml:space="preserve">er </t>
    </r>
    <r>
      <rPr>
        <sz val="10"/>
        <color theme="1"/>
        <rFont val="Calibri"/>
        <family val="2"/>
        <scheme val="minor"/>
      </rPr>
      <t>janvier 2018</t>
    </r>
  </si>
  <si>
    <r>
      <t>1</t>
    </r>
    <r>
      <rPr>
        <vertAlign val="superscript"/>
        <sz val="10"/>
        <color theme="1"/>
        <rFont val="Calibri"/>
        <family val="2"/>
        <scheme val="minor"/>
      </rPr>
      <t xml:space="preserve">er </t>
    </r>
    <r>
      <rPr>
        <sz val="10"/>
        <color theme="1"/>
        <rFont val="Calibri"/>
        <family val="2"/>
        <scheme val="minor"/>
      </rPr>
      <t>janvier 2019</t>
    </r>
  </si>
  <si>
    <t>57% des abonnés sont de Montpellier</t>
  </si>
  <si>
    <t>JEUNESSE</t>
  </si>
  <si>
    <t>JULES VERNE</t>
  </si>
  <si>
    <t>Moyenne titres/abonnements : 2,7</t>
  </si>
  <si>
    <t>ABONNES AU 31/12/2018 PAR CSP</t>
  </si>
  <si>
    <t>Enfants de moins de 14 ans</t>
  </si>
  <si>
    <t>Elèves, étudiants</t>
  </si>
  <si>
    <t>Agriculteurs exploitants</t>
  </si>
  <si>
    <t>Artisans, commerçants, chefs d'entreprises</t>
  </si>
  <si>
    <t>Cadres et professions intellectuelles supérieures</t>
  </si>
  <si>
    <t>Professions intermédiaires</t>
  </si>
  <si>
    <t xml:space="preserve">Employés </t>
  </si>
  <si>
    <t>Ouvriers</t>
  </si>
  <si>
    <t>Retraités</t>
  </si>
  <si>
    <t>Chômeurs nayant jamais travaillé</t>
  </si>
  <si>
    <t xml:space="preserve">Personnes sans activité professionnelle, de - ou + de 60 ans (sauf retraités) </t>
  </si>
  <si>
    <t>CSP</t>
  </si>
  <si>
    <t>Hors Hérault</t>
  </si>
  <si>
    <t>Autres, non renseignés</t>
  </si>
  <si>
    <t>Autres, non renseigné</t>
  </si>
  <si>
    <t>ABONNES ACTIFS AU MOINS 1 JOUR - 2018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</si>
</sst>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6" formatCode="[$-40C]mmm\-yy;@"/>
    <numFmt numFmtId="167" formatCode="_-* #,##0.00\ [$€]_-;\-* #,##0.00\ [$€]_-;_-* &quot;-&quot;??\ [$€]_-;_-@_-"/>
    <numFmt numFmtId="172" formatCode="0.0"/>
    <numFmt numFmtId="174" formatCode="0.0%"/>
  </numFmts>
  <fonts count="7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i/>
      <sz val="10"/>
      <name val="Arial"/>
      <family val="2"/>
    </font>
    <font>
      <b/>
      <sz val="10"/>
      <color indexed="9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FuturaA Bk BT"/>
    </font>
    <font>
      <b/>
      <sz val="11"/>
      <color rgb="FF0070C0"/>
      <name val="Calibri"/>
      <family val="2"/>
      <scheme val="minor"/>
    </font>
    <font>
      <sz val="9"/>
      <name val="Calibri"/>
      <family val="2"/>
    </font>
    <font>
      <i/>
      <sz val="9"/>
      <name val="Calibri"/>
      <family val="2"/>
    </font>
    <font>
      <b/>
      <sz val="10"/>
      <color theme="0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indexed="12"/>
      <name val="ARIAL"/>
      <family val="2"/>
    </font>
    <font>
      <vertAlign val="superscript"/>
      <sz val="8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b/>
      <i/>
      <sz val="8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9"/>
      <name val="Arial"/>
      <family val="2"/>
    </font>
  </fonts>
  <fills count="5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61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1" applyNumberFormat="0" applyAlignment="0" applyProtection="0"/>
    <xf numFmtId="0" fontId="23" fillId="0" borderId="2" applyNumberFormat="0" applyFill="0" applyAlignment="0" applyProtection="0"/>
    <xf numFmtId="0" fontId="17" fillId="21" borderId="3" applyNumberFormat="0" applyFont="0" applyAlignment="0" applyProtection="0"/>
    <xf numFmtId="0" fontId="24" fillId="7" borderId="1" applyNumberFormat="0" applyAlignment="0" applyProtection="0"/>
    <xf numFmtId="167" fontId="11" fillId="0" borderId="0" applyFont="0" applyFill="0" applyBorder="0" applyAlignment="0" applyProtection="0"/>
    <xf numFmtId="0" fontId="25" fillId="3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22" borderId="0" applyNumberFormat="0" applyBorder="0" applyAlignment="0" applyProtection="0"/>
    <xf numFmtId="0" fontId="17" fillId="0" borderId="0"/>
    <xf numFmtId="0" fontId="17" fillId="0" borderId="0"/>
    <xf numFmtId="0" fontId="19" fillId="0" borderId="0"/>
    <xf numFmtId="0" fontId="27" fillId="4" borderId="0" applyNumberFormat="0" applyBorder="0" applyAlignment="0" applyProtection="0"/>
    <xf numFmtId="0" fontId="28" fillId="20" borderId="4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5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8" applyNumberFormat="0" applyFill="0" applyAlignment="0" applyProtection="0"/>
    <xf numFmtId="0" fontId="35" fillId="23" borderId="9" applyNumberFormat="0" applyAlignment="0" applyProtection="0"/>
    <xf numFmtId="0" fontId="11" fillId="0" borderId="0"/>
    <xf numFmtId="0" fontId="11" fillId="0" borderId="0"/>
    <xf numFmtId="0" fontId="51" fillId="0" borderId="0"/>
    <xf numFmtId="0" fontId="10" fillId="0" borderId="0"/>
    <xf numFmtId="167" fontId="11" fillId="0" borderId="0" applyFont="0" applyFill="0" applyBorder="0" applyAlignment="0" applyProtection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</cellStyleXfs>
  <cellXfs count="546">
    <xf numFmtId="0" fontId="0" fillId="0" borderId="0" xfId="0"/>
    <xf numFmtId="1" fontId="0" fillId="0" borderId="0" xfId="0" applyNumberFormat="1"/>
    <xf numFmtId="0" fontId="12" fillId="0" borderId="0" xfId="0" applyFont="1"/>
    <xf numFmtId="3" fontId="12" fillId="0" borderId="0" xfId="0" applyNumberFormat="1" applyFont="1"/>
    <xf numFmtId="0" fontId="0" fillId="0" borderId="0" xfId="0" applyAlignment="1">
      <alignment wrapText="1"/>
    </xf>
    <xf numFmtId="3" fontId="0" fillId="0" borderId="0" xfId="0" applyNumberFormat="1"/>
    <xf numFmtId="3" fontId="12" fillId="0" borderId="0" xfId="0" applyNumberFormat="1" applyFont="1" applyFill="1" applyBorder="1"/>
    <xf numFmtId="0" fontId="0" fillId="0" borderId="0" xfId="0" applyFill="1"/>
    <xf numFmtId="0" fontId="0" fillId="0" borderId="0" xfId="0" applyBorder="1"/>
    <xf numFmtId="3" fontId="0" fillId="0" borderId="0" xfId="0" applyNumberFormat="1" applyBorder="1"/>
    <xf numFmtId="0" fontId="0" fillId="0" borderId="0" xfId="0" applyFill="1" applyBorder="1"/>
    <xf numFmtId="0" fontId="17" fillId="0" borderId="0" xfId="0" applyFont="1"/>
    <xf numFmtId="0" fontId="36" fillId="0" borderId="14" xfId="0" applyFont="1" applyBorder="1"/>
    <xf numFmtId="0" fontId="17" fillId="0" borderId="0" xfId="0" applyFont="1" applyFill="1" applyBorder="1"/>
    <xf numFmtId="0" fontId="12" fillId="0" borderId="0" xfId="0" applyFont="1" applyFill="1" applyBorder="1"/>
    <xf numFmtId="3" fontId="17" fillId="0" borderId="0" xfId="0" applyNumberFormat="1" applyFont="1" applyFill="1" applyBorder="1"/>
    <xf numFmtId="0" fontId="17" fillId="0" borderId="0" xfId="35"/>
    <xf numFmtId="3" fontId="17" fillId="0" borderId="0" xfId="35" applyNumberFormat="1"/>
    <xf numFmtId="0" fontId="12" fillId="0" borderId="0" xfId="35" applyFont="1"/>
    <xf numFmtId="0" fontId="41" fillId="0" borderId="0" xfId="36" applyFont="1"/>
    <xf numFmtId="0" fontId="41" fillId="0" borderId="0" xfId="36" applyFont="1" applyAlignment="1">
      <alignment horizontal="center" vertical="center"/>
    </xf>
    <xf numFmtId="0" fontId="36" fillId="0" borderId="11" xfId="0" applyNumberFormat="1" applyFont="1" applyFill="1" applyBorder="1" applyAlignment="1">
      <alignment horizontal="center" vertical="center" textRotation="90" wrapText="1"/>
    </xf>
    <xf numFmtId="0" fontId="17" fillId="0" borderId="0" xfId="0" applyFont="1" applyBorder="1" applyAlignment="1">
      <alignment vertical="top" wrapText="1"/>
    </xf>
    <xf numFmtId="1" fontId="0" fillId="0" borderId="0" xfId="0" applyNumberFormat="1" applyFill="1" applyBorder="1" applyProtection="1"/>
    <xf numFmtId="0" fontId="12" fillId="0" borderId="0" xfId="0" applyFont="1" applyFill="1" applyBorder="1" applyAlignment="1" applyProtection="1">
      <alignment horizontal="center" vertical="center"/>
    </xf>
    <xf numFmtId="0" fontId="45" fillId="0" borderId="0" xfId="0" applyFont="1" applyFill="1" applyBorder="1" applyAlignment="1" applyProtection="1">
      <alignment horizontal="center" vertical="center"/>
    </xf>
    <xf numFmtId="1" fontId="12" fillId="0" borderId="0" xfId="0" applyNumberFormat="1" applyFont="1" applyFill="1" applyBorder="1" applyAlignment="1" applyProtection="1">
      <alignment horizontal="center" vertical="center" wrapText="1"/>
    </xf>
    <xf numFmtId="1" fontId="46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41" fillId="0" borderId="0" xfId="36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/>
    </xf>
    <xf numFmtId="3" fontId="12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16" fillId="0" borderId="0" xfId="35" applyFont="1" applyBorder="1" applyAlignment="1">
      <alignment horizontal="center" vertical="center"/>
    </xf>
    <xf numFmtId="0" fontId="42" fillId="0" borderId="0" xfId="36" applyFont="1" applyFill="1" applyBorder="1" applyAlignment="1">
      <alignment horizontal="center" vertical="center"/>
    </xf>
    <xf numFmtId="0" fontId="15" fillId="0" borderId="0" xfId="36" applyFont="1" applyFill="1" applyBorder="1"/>
    <xf numFmtId="0" fontId="42" fillId="0" borderId="0" xfId="36" applyFont="1" applyFill="1" applyBorder="1" applyAlignment="1">
      <alignment horizontal="center"/>
    </xf>
    <xf numFmtId="0" fontId="42" fillId="0" borderId="0" xfId="36" applyFont="1" applyFill="1" applyBorder="1" applyAlignment="1">
      <alignment horizontal="center" vertical="center" wrapText="1"/>
    </xf>
    <xf numFmtId="0" fontId="41" fillId="0" borderId="0" xfId="36" applyFont="1" applyFill="1" applyBorder="1"/>
    <xf numFmtId="1" fontId="41" fillId="0" borderId="0" xfId="36" applyNumberFormat="1" applyFont="1"/>
    <xf numFmtId="10" fontId="17" fillId="0" borderId="0" xfId="35" applyNumberFormat="1"/>
    <xf numFmtId="0" fontId="17" fillId="0" borderId="10" xfId="35" applyBorder="1"/>
    <xf numFmtId="1" fontId="17" fillId="0" borderId="10" xfId="35" applyNumberFormat="1" applyBorder="1"/>
    <xf numFmtId="0" fontId="11" fillId="0" borderId="0" xfId="35" applyFont="1"/>
    <xf numFmtId="10" fontId="0" fillId="0" borderId="0" xfId="0" applyNumberFormat="1"/>
    <xf numFmtId="0" fontId="41" fillId="0" borderId="0" xfId="36" applyFont="1" applyAlignment="1"/>
    <xf numFmtId="0" fontId="11" fillId="0" borderId="0" xfId="48" applyFont="1"/>
    <xf numFmtId="3" fontId="17" fillId="0" borderId="10" xfId="35" applyNumberFormat="1" applyBorder="1"/>
    <xf numFmtId="2" fontId="12" fillId="0" borderId="10" xfId="35" applyNumberFormat="1" applyFont="1" applyBorder="1" applyAlignment="1">
      <alignment horizontal="center"/>
    </xf>
    <xf numFmtId="0" fontId="12" fillId="31" borderId="13" xfId="0" applyFont="1" applyFill="1" applyBorder="1" applyAlignment="1">
      <alignment horizontal="center" vertical="center"/>
    </xf>
    <xf numFmtId="0" fontId="12" fillId="37" borderId="11" xfId="0" applyFont="1" applyFill="1" applyBorder="1" applyAlignment="1">
      <alignment horizontal="center" vertical="center" textRotation="90" wrapText="1"/>
    </xf>
    <xf numFmtId="0" fontId="11" fillId="36" borderId="11" xfId="0" applyFont="1" applyFill="1" applyBorder="1" applyAlignment="1">
      <alignment horizontal="center" vertical="center" textRotation="90" wrapText="1"/>
    </xf>
    <xf numFmtId="0" fontId="12" fillId="36" borderId="11" xfId="0" applyFont="1" applyFill="1" applyBorder="1" applyAlignment="1">
      <alignment horizontal="center" vertical="center" textRotation="90" wrapText="1"/>
    </xf>
    <xf numFmtId="0" fontId="11" fillId="32" borderId="11" xfId="35" applyFont="1" applyFill="1" applyBorder="1" applyAlignment="1">
      <alignment vertical="center" textRotation="90" wrapText="1"/>
    </xf>
    <xf numFmtId="0" fontId="12" fillId="28" borderId="11" xfId="0" applyFont="1" applyFill="1" applyBorder="1" applyAlignment="1">
      <alignment vertical="center" textRotation="90" wrapText="1"/>
    </xf>
    <xf numFmtId="0" fontId="11" fillId="33" borderId="12" xfId="35" applyFont="1" applyFill="1" applyBorder="1" applyAlignment="1">
      <alignment vertical="center" textRotation="90" wrapText="1"/>
    </xf>
    <xf numFmtId="10" fontId="17" fillId="0" borderId="15" xfId="35" applyNumberFormat="1" applyBorder="1"/>
    <xf numFmtId="0" fontId="17" fillId="0" borderId="0" xfId="35" applyFill="1"/>
    <xf numFmtId="0" fontId="52" fillId="0" borderId="0" xfId="0" applyFont="1" applyFill="1" applyBorder="1"/>
    <xf numFmtId="0" fontId="39" fillId="0" borderId="14" xfId="0" applyFont="1" applyBorder="1"/>
    <xf numFmtId="0" fontId="39" fillId="0" borderId="14" xfId="0" applyFont="1" applyFill="1" applyBorder="1"/>
    <xf numFmtId="2" fontId="41" fillId="0" borderId="0" xfId="36" applyNumberFormat="1" applyFont="1" applyAlignment="1"/>
    <xf numFmtId="3" fontId="0" fillId="0" borderId="0" xfId="0" applyNumberFormat="1" applyFill="1"/>
    <xf numFmtId="10" fontId="0" fillId="0" borderId="0" xfId="0" applyNumberFormat="1" applyFill="1"/>
    <xf numFmtId="0" fontId="11" fillId="0" borderId="0" xfId="48" applyFont="1" applyAlignment="1">
      <alignment horizontal="center"/>
    </xf>
    <xf numFmtId="0" fontId="12" fillId="0" borderId="0" xfId="48" applyFont="1"/>
    <xf numFmtId="0" fontId="47" fillId="0" borderId="0" xfId="48" applyFont="1"/>
    <xf numFmtId="0" fontId="12" fillId="0" borderId="0" xfId="48" applyFont="1" applyBorder="1" applyAlignment="1">
      <alignment vertical="top"/>
    </xf>
    <xf numFmtId="0" fontId="12" fillId="0" borderId="0" xfId="48" applyFont="1" applyBorder="1" applyAlignment="1">
      <alignment horizontal="center" vertical="top"/>
    </xf>
    <xf numFmtId="0" fontId="11" fillId="0" borderId="0" xfId="48" applyFont="1" applyBorder="1" applyAlignment="1">
      <alignment horizontal="left" vertical="top"/>
    </xf>
    <xf numFmtId="0" fontId="12" fillId="0" borderId="0" xfId="48" applyFont="1" applyBorder="1" applyAlignment="1">
      <alignment horizontal="left" vertical="top"/>
    </xf>
    <xf numFmtId="3" fontId="12" fillId="0" borderId="0" xfId="48" applyNumberFormat="1" applyFont="1" applyBorder="1" applyAlignment="1">
      <alignment horizontal="left" vertical="top"/>
    </xf>
    <xf numFmtId="0" fontId="11" fillId="0" borderId="0" xfId="48" applyFont="1" applyBorder="1"/>
    <xf numFmtId="0" fontId="12" fillId="0" borderId="0" xfId="48" applyFont="1" applyBorder="1"/>
    <xf numFmtId="0" fontId="11" fillId="0" borderId="0" xfId="48"/>
    <xf numFmtId="0" fontId="11" fillId="0" borderId="0" xfId="48" applyBorder="1" applyAlignment="1">
      <alignment vertical="top" wrapText="1"/>
    </xf>
    <xf numFmtId="0" fontId="11" fillId="0" borderId="0" xfId="48" applyBorder="1" applyAlignment="1">
      <alignment vertical="top"/>
    </xf>
    <xf numFmtId="3" fontId="11" fillId="0" borderId="0" xfId="48" applyNumberFormat="1"/>
    <xf numFmtId="0" fontId="16" fillId="0" borderId="0" xfId="35" applyFont="1" applyBorder="1" applyAlignment="1">
      <alignment horizontal="center" vertical="center"/>
    </xf>
    <xf numFmtId="0" fontId="12" fillId="0" borderId="0" xfId="35" applyFont="1" applyFill="1" applyBorder="1"/>
    <xf numFmtId="3" fontId="12" fillId="0" borderId="0" xfId="35" applyNumberFormat="1" applyFont="1" applyFill="1" applyBorder="1"/>
    <xf numFmtId="3" fontId="17" fillId="0" borderId="0" xfId="35" applyNumberFormat="1" applyFill="1" applyBorder="1"/>
    <xf numFmtId="9" fontId="12" fillId="0" borderId="0" xfId="35" applyNumberFormat="1" applyFont="1" applyFill="1" applyBorder="1"/>
    <xf numFmtId="0" fontId="17" fillId="0" borderId="0" xfId="35" applyBorder="1"/>
    <xf numFmtId="0" fontId="39" fillId="0" borderId="14" xfId="0" applyFont="1" applyBorder="1" applyAlignment="1">
      <alignment wrapText="1"/>
    </xf>
    <xf numFmtId="0" fontId="39" fillId="0" borderId="14" xfId="0" applyFont="1" applyBorder="1" applyAlignment="1">
      <alignment horizontal="left" vertical="center" wrapText="1"/>
    </xf>
    <xf numFmtId="0" fontId="53" fillId="0" borderId="14" xfId="0" applyFont="1" applyBorder="1" applyAlignment="1">
      <alignment horizontal="left" vertical="center" wrapText="1"/>
    </xf>
    <xf numFmtId="0" fontId="36" fillId="0" borderId="14" xfId="0" applyFont="1" applyBorder="1" applyAlignment="1">
      <alignment wrapText="1"/>
    </xf>
    <xf numFmtId="0" fontId="39" fillId="0" borderId="14" xfId="0" applyFont="1" applyFill="1" applyBorder="1" applyAlignment="1">
      <alignment horizontal="left" vertical="center" wrapText="1"/>
    </xf>
    <xf numFmtId="0" fontId="53" fillId="0" borderId="14" xfId="0" applyFont="1" applyFill="1" applyBorder="1" applyAlignment="1">
      <alignment horizontal="left" vertical="center" wrapText="1"/>
    </xf>
    <xf numFmtId="0" fontId="54" fillId="0" borderId="14" xfId="0" applyFont="1" applyFill="1" applyBorder="1" applyAlignment="1">
      <alignment horizontal="left" vertical="center" wrapText="1"/>
    </xf>
    <xf numFmtId="0" fontId="36" fillId="0" borderId="16" xfId="0" applyFont="1" applyBorder="1" applyAlignment="1">
      <alignment wrapText="1"/>
    </xf>
    <xf numFmtId="3" fontId="12" fillId="37" borderId="17" xfId="35" applyNumberFormat="1" applyFont="1" applyFill="1" applyBorder="1"/>
    <xf numFmtId="3" fontId="12" fillId="36" borderId="17" xfId="35" applyNumberFormat="1" applyFont="1" applyFill="1" applyBorder="1"/>
    <xf numFmtId="2" fontId="12" fillId="35" borderId="17" xfId="35" applyNumberFormat="1" applyFont="1" applyFill="1" applyBorder="1" applyAlignment="1">
      <alignment horizontal="center"/>
    </xf>
    <xf numFmtId="9" fontId="12" fillId="33" borderId="18" xfId="35" applyNumberFormat="1" applyFont="1" applyFill="1" applyBorder="1"/>
    <xf numFmtId="3" fontId="12" fillId="32" borderId="17" xfId="35" applyNumberFormat="1" applyFont="1" applyFill="1" applyBorder="1"/>
    <xf numFmtId="3" fontId="12" fillId="41" borderId="17" xfId="35" applyNumberFormat="1" applyFont="1" applyFill="1" applyBorder="1"/>
    <xf numFmtId="1" fontId="36" fillId="0" borderId="10" xfId="0" applyNumberFormat="1" applyFont="1" applyFill="1" applyBorder="1" applyAlignment="1" applyProtection="1">
      <alignment horizontal="center" vertical="center" textRotation="90" wrapText="1"/>
    </xf>
    <xf numFmtId="0" fontId="11" fillId="0" borderId="0" xfId="35" applyFont="1" applyAlignment="1">
      <alignment vertical="center"/>
    </xf>
    <xf numFmtId="0" fontId="16" fillId="0" borderId="0" xfId="35" applyFont="1" applyBorder="1" applyAlignment="1">
      <alignment horizontal="center" vertical="center"/>
    </xf>
    <xf numFmtId="0" fontId="12" fillId="0" borderId="0" xfId="48" applyFont="1" applyFill="1"/>
    <xf numFmtId="0" fontId="41" fillId="0" borderId="0" xfId="36" applyFont="1" applyFill="1"/>
    <xf numFmtId="0" fontId="41" fillId="0" borderId="0" xfId="36" applyFont="1" applyFill="1" applyAlignment="1"/>
    <xf numFmtId="1" fontId="42" fillId="0" borderId="0" xfId="36" applyNumberFormat="1" applyFont="1" applyFill="1" applyBorder="1" applyAlignment="1">
      <alignment horizontal="center" vertical="center" wrapText="1"/>
    </xf>
    <xf numFmtId="0" fontId="11" fillId="0" borderId="0" xfId="35" applyFont="1" applyBorder="1"/>
    <xf numFmtId="3" fontId="15" fillId="0" borderId="0" xfId="0" applyNumberFormat="1" applyFont="1" applyAlignment="1"/>
    <xf numFmtId="0" fontId="36" fillId="34" borderId="10" xfId="0" applyFont="1" applyFill="1" applyBorder="1" applyAlignment="1">
      <alignment horizontal="left" vertical="center" wrapText="1"/>
    </xf>
    <xf numFmtId="0" fontId="36" fillId="34" borderId="10" xfId="35" applyFont="1" applyFill="1" applyBorder="1" applyAlignment="1">
      <alignment horizontal="left" vertical="center" wrapText="1"/>
    </xf>
    <xf numFmtId="0" fontId="36" fillId="34" borderId="10" xfId="35" applyFont="1" applyFill="1" applyBorder="1" applyAlignment="1">
      <alignment horizontal="left" vertical="center"/>
    </xf>
    <xf numFmtId="0" fontId="11" fillId="0" borderId="0" xfId="48" applyFont="1" applyAlignment="1">
      <alignment wrapText="1"/>
    </xf>
    <xf numFmtId="0" fontId="36" fillId="41" borderId="11" xfId="35" applyFont="1" applyFill="1" applyBorder="1" applyAlignment="1">
      <alignment vertical="center" textRotation="90" wrapText="1"/>
    </xf>
    <xf numFmtId="3" fontId="11" fillId="0" borderId="10" xfId="35" applyNumberFormat="1" applyFont="1" applyBorder="1"/>
    <xf numFmtId="3" fontId="12" fillId="49" borderId="17" xfId="35" applyNumberFormat="1" applyFont="1" applyFill="1" applyBorder="1"/>
    <xf numFmtId="0" fontId="11" fillId="49" borderId="11" xfId="35" applyFont="1" applyFill="1" applyBorder="1" applyAlignment="1">
      <alignment horizontal="center" vertical="center" textRotation="90" wrapText="1"/>
    </xf>
    <xf numFmtId="0" fontId="16" fillId="0" borderId="0" xfId="0" applyFont="1" applyBorder="1" applyAlignment="1">
      <alignment horizontal="center"/>
    </xf>
    <xf numFmtId="0" fontId="0" fillId="0" borderId="29" xfId="0" applyBorder="1"/>
    <xf numFmtId="3" fontId="11" fillId="0" borderId="29" xfId="0" applyNumberFormat="1" applyFont="1" applyFill="1" applyBorder="1" applyProtection="1"/>
    <xf numFmtId="3" fontId="0" fillId="0" borderId="29" xfId="0" applyNumberFormat="1" applyFill="1" applyBorder="1" applyProtection="1"/>
    <xf numFmtId="3" fontId="12" fillId="39" borderId="29" xfId="0" applyNumberFormat="1" applyFont="1" applyFill="1" applyBorder="1" applyAlignment="1">
      <alignment horizontal="center"/>
    </xf>
    <xf numFmtId="3" fontId="11" fillId="39" borderId="29" xfId="0" applyNumberFormat="1" applyFont="1" applyFill="1" applyBorder="1" applyAlignment="1">
      <alignment horizontal="center"/>
    </xf>
    <xf numFmtId="3" fontId="12" fillId="34" borderId="29" xfId="0" applyNumberFormat="1" applyFont="1" applyFill="1" applyBorder="1" applyAlignment="1">
      <alignment vertical="center"/>
    </xf>
    <xf numFmtId="3" fontId="12" fillId="39" borderId="29" xfId="0" applyNumberFormat="1" applyFont="1" applyFill="1" applyBorder="1" applyAlignment="1">
      <alignment vertical="center"/>
    </xf>
    <xf numFmtId="3" fontId="12" fillId="39" borderId="29" xfId="0" applyNumberFormat="1" applyFont="1" applyFill="1" applyBorder="1" applyAlignment="1">
      <alignment horizontal="center" vertical="center"/>
    </xf>
    <xf numFmtId="3" fontId="11" fillId="39" borderId="29" xfId="0" applyNumberFormat="1" applyFont="1" applyFill="1" applyBorder="1" applyAlignment="1">
      <alignment horizontal="center" vertical="center"/>
    </xf>
    <xf numFmtId="3" fontId="11" fillId="34" borderId="29" xfId="0" applyNumberFormat="1" applyFont="1" applyFill="1" applyBorder="1" applyAlignment="1">
      <alignment vertical="center"/>
    </xf>
    <xf numFmtId="3" fontId="11" fillId="39" borderId="29" xfId="0" applyNumberFormat="1" applyFont="1" applyFill="1" applyBorder="1" applyAlignment="1">
      <alignment vertical="center"/>
    </xf>
    <xf numFmtId="0" fontId="12" fillId="0" borderId="30" xfId="0" applyFont="1" applyFill="1" applyBorder="1" applyAlignment="1" applyProtection="1">
      <alignment horizontal="center" vertical="center" wrapText="1"/>
    </xf>
    <xf numFmtId="0" fontId="36" fillId="0" borderId="31" xfId="0" applyFont="1" applyFill="1" applyBorder="1" applyAlignment="1" applyProtection="1">
      <alignment horizontal="center" vertical="center" textRotation="90" wrapText="1"/>
    </xf>
    <xf numFmtId="1" fontId="36" fillId="0" borderId="31" xfId="0" applyNumberFormat="1" applyFont="1" applyFill="1" applyBorder="1" applyAlignment="1" applyProtection="1">
      <alignment horizontal="center" vertical="center" textRotation="90" wrapText="1"/>
    </xf>
    <xf numFmtId="0" fontId="12" fillId="0" borderId="31" xfId="0" applyFont="1" applyFill="1" applyBorder="1" applyAlignment="1" applyProtection="1">
      <alignment horizontal="center" vertical="center" wrapText="1"/>
    </xf>
    <xf numFmtId="1" fontId="14" fillId="0" borderId="32" xfId="0" applyNumberFormat="1" applyFont="1" applyFill="1" applyBorder="1" applyAlignment="1" applyProtection="1">
      <alignment horizontal="center" vertical="center" wrapText="1"/>
    </xf>
    <xf numFmtId="0" fontId="0" fillId="0" borderId="33" xfId="0" applyBorder="1"/>
    <xf numFmtId="10" fontId="14" fillId="0" borderId="34" xfId="0" applyNumberFormat="1" applyFont="1" applyBorder="1" applyAlignment="1">
      <alignment horizontal="center"/>
    </xf>
    <xf numFmtId="0" fontId="12" fillId="34" borderId="33" xfId="0" applyFont="1" applyFill="1" applyBorder="1" applyAlignment="1">
      <alignment vertical="center" wrapText="1"/>
    </xf>
    <xf numFmtId="10" fontId="14" fillId="0" borderId="34" xfId="0" applyNumberFormat="1" applyFont="1" applyBorder="1" applyAlignment="1">
      <alignment horizontal="center" vertical="center"/>
    </xf>
    <xf numFmtId="1" fontId="14" fillId="0" borderId="35" xfId="0" applyNumberFormat="1" applyFont="1" applyFill="1" applyBorder="1" applyAlignment="1" applyProtection="1">
      <alignment horizontal="left" vertical="center" wrapText="1"/>
    </xf>
    <xf numFmtId="10" fontId="14" fillId="0" borderId="36" xfId="0" applyNumberFormat="1" applyFont="1" applyBorder="1" applyAlignment="1">
      <alignment vertical="center"/>
    </xf>
    <xf numFmtId="10" fontId="14" fillId="38" borderId="36" xfId="0" applyNumberFormat="1" applyFont="1" applyFill="1" applyBorder="1" applyAlignment="1">
      <alignment vertical="center"/>
    </xf>
    <xf numFmtId="0" fontId="11" fillId="51" borderId="33" xfId="0" applyFont="1" applyFill="1" applyBorder="1" applyAlignment="1">
      <alignment vertical="center" wrapText="1"/>
    </xf>
    <xf numFmtId="0" fontId="11" fillId="0" borderId="31" xfId="0" applyFont="1" applyFill="1" applyBorder="1" applyAlignment="1" applyProtection="1">
      <alignment horizontal="center" vertical="center" wrapText="1"/>
    </xf>
    <xf numFmtId="3" fontId="11" fillId="38" borderId="29" xfId="0" applyNumberFormat="1" applyFont="1" applyFill="1" applyBorder="1" applyAlignment="1">
      <alignment vertical="center"/>
    </xf>
    <xf numFmtId="0" fontId="36" fillId="0" borderId="30" xfId="0" applyFont="1" applyFill="1" applyBorder="1" applyAlignment="1" applyProtection="1">
      <alignment horizontal="center" vertical="center" wrapText="1"/>
    </xf>
    <xf numFmtId="0" fontId="36" fillId="0" borderId="31" xfId="0" applyNumberFormat="1" applyFont="1" applyFill="1" applyBorder="1" applyAlignment="1">
      <alignment horizontal="center" vertical="center" textRotation="90" wrapText="1"/>
    </xf>
    <xf numFmtId="1" fontId="36" fillId="34" borderId="31" xfId="0" applyNumberFormat="1" applyFont="1" applyFill="1" applyBorder="1" applyAlignment="1" applyProtection="1">
      <alignment horizontal="center" vertical="center" textRotation="90" wrapText="1"/>
    </xf>
    <xf numFmtId="1" fontId="39" fillId="51" borderId="31" xfId="0" applyNumberFormat="1" applyFont="1" applyFill="1" applyBorder="1" applyAlignment="1" applyProtection="1">
      <alignment horizontal="center" vertical="center" textRotation="90" wrapText="1"/>
    </xf>
    <xf numFmtId="1" fontId="44" fillId="0" borderId="32" xfId="0" applyNumberFormat="1" applyFont="1" applyFill="1" applyBorder="1" applyAlignment="1" applyProtection="1">
      <alignment horizontal="center" vertical="center" textRotation="90" wrapText="1"/>
    </xf>
    <xf numFmtId="166" fontId="39" fillId="0" borderId="33" xfId="0" applyNumberFormat="1" applyFont="1" applyBorder="1"/>
    <xf numFmtId="3" fontId="0" fillId="0" borderId="29" xfId="0" applyNumberFormat="1" applyBorder="1"/>
    <xf numFmtId="3" fontId="12" fillId="34" borderId="29" xfId="0" applyNumberFormat="1" applyFont="1" applyFill="1" applyBorder="1"/>
    <xf numFmtId="3" fontId="11" fillId="51" borderId="29" xfId="0" applyNumberFormat="1" applyFont="1" applyFill="1" applyBorder="1"/>
    <xf numFmtId="10" fontId="44" fillId="0" borderId="34" xfId="0" applyNumberFormat="1" applyFont="1" applyBorder="1"/>
    <xf numFmtId="0" fontId="36" fillId="34" borderId="33" xfId="0" applyFont="1" applyFill="1" applyBorder="1" applyAlignment="1">
      <alignment horizontal="center" vertical="center" wrapText="1"/>
    </xf>
    <xf numFmtId="3" fontId="11" fillId="51" borderId="29" xfId="0" applyNumberFormat="1" applyFont="1" applyFill="1" applyBorder="1" applyAlignment="1">
      <alignment vertical="center"/>
    </xf>
    <xf numFmtId="10" fontId="44" fillId="0" borderId="34" xfId="0" applyNumberFormat="1" applyFont="1" applyBorder="1" applyAlignment="1">
      <alignment vertical="center"/>
    </xf>
    <xf numFmtId="1" fontId="39" fillId="51" borderId="33" xfId="0" applyNumberFormat="1" applyFont="1" applyFill="1" applyBorder="1" applyAlignment="1" applyProtection="1">
      <alignment horizontal="center" vertical="center" wrapText="1"/>
    </xf>
    <xf numFmtId="10" fontId="44" fillId="0" borderId="36" xfId="0" applyNumberFormat="1" applyFont="1" applyBorder="1" applyAlignment="1">
      <alignment vertical="center"/>
    </xf>
    <xf numFmtId="0" fontId="12" fillId="0" borderId="31" xfId="0" applyNumberFormat="1" applyFont="1" applyBorder="1" applyAlignment="1">
      <alignment horizontal="center" vertical="center" textRotation="90" wrapText="1"/>
    </xf>
    <xf numFmtId="0" fontId="12" fillId="0" borderId="31" xfId="0" applyNumberFormat="1" applyFont="1" applyFill="1" applyBorder="1" applyAlignment="1">
      <alignment horizontal="center" vertical="center" textRotation="90" wrapText="1"/>
    </xf>
    <xf numFmtId="3" fontId="0" fillId="38" borderId="29" xfId="0" applyNumberFormat="1" applyFill="1" applyBorder="1"/>
    <xf numFmtId="3" fontId="0" fillId="34" borderId="29" xfId="0" applyNumberFormat="1" applyFill="1" applyBorder="1"/>
    <xf numFmtId="3" fontId="0" fillId="0" borderId="29" xfId="0" applyNumberFormat="1" applyFill="1" applyBorder="1"/>
    <xf numFmtId="3" fontId="0" fillId="51" borderId="29" xfId="0" applyNumberFormat="1" applyFill="1" applyBorder="1"/>
    <xf numFmtId="166" fontId="36" fillId="34" borderId="33" xfId="0" applyNumberFormat="1" applyFont="1" applyFill="1" applyBorder="1"/>
    <xf numFmtId="0" fontId="39" fillId="51" borderId="33" xfId="0" applyFont="1" applyFill="1" applyBorder="1"/>
    <xf numFmtId="166" fontId="36" fillId="0" borderId="35" xfId="0" applyNumberFormat="1" applyFont="1" applyFill="1" applyBorder="1" applyAlignment="1">
      <alignment wrapText="1"/>
    </xf>
    <xf numFmtId="0" fontId="36" fillId="34" borderId="32" xfId="0" applyNumberFormat="1" applyFont="1" applyFill="1" applyBorder="1" applyAlignment="1">
      <alignment horizontal="center" vertical="center" wrapText="1"/>
    </xf>
    <xf numFmtId="0" fontId="0" fillId="38" borderId="29" xfId="0" applyFill="1" applyBorder="1"/>
    <xf numFmtId="174" fontId="0" fillId="38" borderId="36" xfId="0" applyNumberFormat="1" applyFill="1" applyBorder="1"/>
    <xf numFmtId="3" fontId="14" fillId="34" borderId="34" xfId="0" applyNumberFormat="1" applyFont="1" applyFill="1" applyBorder="1" applyAlignment="1">
      <alignment horizontal="center" vertical="center"/>
    </xf>
    <xf numFmtId="3" fontId="0" fillId="51" borderId="29" xfId="0" applyNumberFormat="1" applyFill="1" applyBorder="1" applyAlignment="1">
      <alignment horizontal="center" vertical="center"/>
    </xf>
    <xf numFmtId="10" fontId="0" fillId="0" borderId="36" xfId="0" applyNumberFormat="1" applyBorder="1" applyAlignment="1">
      <alignment horizontal="center" vertical="center"/>
    </xf>
    <xf numFmtId="174" fontId="0" fillId="0" borderId="36" xfId="0" applyNumberFormat="1" applyBorder="1" applyAlignment="1">
      <alignment horizontal="right" vertical="center"/>
    </xf>
    <xf numFmtId="174" fontId="0" fillId="38" borderId="36" xfId="0" applyNumberFormat="1" applyFill="1" applyBorder="1" applyAlignment="1">
      <alignment horizontal="right" vertical="center"/>
    </xf>
    <xf numFmtId="0" fontId="12" fillId="0" borderId="30" xfId="0" applyNumberFormat="1" applyFont="1" applyBorder="1" applyAlignment="1">
      <alignment horizontal="center" vertical="center"/>
    </xf>
    <xf numFmtId="3" fontId="0" fillId="38" borderId="29" xfId="0" applyNumberFormat="1" applyFill="1" applyBorder="1" applyProtection="1"/>
    <xf numFmtId="3" fontId="0" fillId="38" borderId="29" xfId="0" applyNumberFormat="1" applyFill="1" applyBorder="1" applyAlignment="1">
      <alignment horizontal="center" vertical="center"/>
    </xf>
    <xf numFmtId="166" fontId="11" fillId="0" borderId="33" xfId="0" applyNumberFormat="1" applyFont="1" applyBorder="1"/>
    <xf numFmtId="3" fontId="0" fillId="0" borderId="29" xfId="0" applyNumberFormat="1" applyBorder="1" applyAlignment="1">
      <alignment horizontal="center" vertical="center"/>
    </xf>
    <xf numFmtId="3" fontId="12" fillId="34" borderId="31" xfId="0" applyNumberFormat="1" applyFont="1" applyFill="1" applyBorder="1" applyAlignment="1">
      <alignment horizontal="center" vertical="center" wrapText="1"/>
    </xf>
    <xf numFmtId="3" fontId="11" fillId="51" borderId="31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wrapText="1"/>
    </xf>
    <xf numFmtId="3" fontId="12" fillId="34" borderId="33" xfId="0" applyNumberFormat="1" applyFont="1" applyFill="1" applyBorder="1" applyAlignment="1">
      <alignment wrapText="1"/>
    </xf>
    <xf numFmtId="3" fontId="11" fillId="51" borderId="33" xfId="0" applyNumberFormat="1" applyFont="1" applyFill="1" applyBorder="1" applyAlignment="1">
      <alignment wrapText="1"/>
    </xf>
    <xf numFmtId="3" fontId="59" fillId="0" borderId="35" xfId="0" applyNumberFormat="1" applyFont="1" applyBorder="1" applyAlignment="1">
      <alignment wrapText="1"/>
    </xf>
    <xf numFmtId="3" fontId="11" fillId="38" borderId="29" xfId="0" applyNumberFormat="1" applyFont="1" applyFill="1" applyBorder="1"/>
    <xf numFmtId="174" fontId="44" fillId="0" borderId="36" xfId="0" applyNumberFormat="1" applyFont="1" applyFill="1" applyBorder="1"/>
    <xf numFmtId="174" fontId="44" fillId="30" borderId="36" xfId="0" applyNumberFormat="1" applyFont="1" applyFill="1" applyBorder="1"/>
    <xf numFmtId="3" fontId="59" fillId="0" borderId="32" xfId="0" applyNumberFormat="1" applyFont="1" applyBorder="1" applyAlignment="1">
      <alignment vertical="center" wrapText="1"/>
    </xf>
    <xf numFmtId="174" fontId="14" fillId="0" borderId="34" xfId="0" applyNumberFormat="1" applyFont="1" applyBorder="1"/>
    <xf numFmtId="3" fontId="39" fillId="0" borderId="29" xfId="0" applyNumberFormat="1" applyFont="1" applyBorder="1"/>
    <xf numFmtId="3" fontId="36" fillId="34" borderId="36" xfId="0" applyNumberFormat="1" applyFont="1" applyFill="1" applyBorder="1"/>
    <xf numFmtId="0" fontId="57" fillId="0" borderId="29" xfId="0" applyFont="1" applyBorder="1" applyAlignment="1">
      <alignment horizontal="center" vertical="center" wrapText="1"/>
    </xf>
    <xf numFmtId="0" fontId="56" fillId="0" borderId="29" xfId="0" applyFont="1" applyBorder="1" applyAlignment="1">
      <alignment horizontal="center" vertical="center" wrapText="1"/>
    </xf>
    <xf numFmtId="0" fontId="57" fillId="0" borderId="34" xfId="0" applyFont="1" applyBorder="1" applyAlignment="1">
      <alignment horizontal="center" vertical="center" wrapText="1"/>
    </xf>
    <xf numFmtId="17" fontId="0" fillId="0" borderId="33" xfId="0" applyNumberFormat="1" applyBorder="1" applyAlignment="1">
      <alignment horizontal="center" vertical="center"/>
    </xf>
    <xf numFmtId="3" fontId="11" fillId="0" borderId="29" xfId="0" applyNumberFormat="1" applyFont="1" applyBorder="1"/>
    <xf numFmtId="3" fontId="11" fillId="0" borderId="34" xfId="0" applyNumberFormat="1" applyFont="1" applyBorder="1"/>
    <xf numFmtId="0" fontId="11" fillId="0" borderId="29" xfId="0" applyFont="1" applyBorder="1"/>
    <xf numFmtId="17" fontId="50" fillId="38" borderId="33" xfId="0" applyNumberFormat="1" applyFont="1" applyFill="1" applyBorder="1" applyAlignment="1">
      <alignment horizontal="center" vertical="center"/>
    </xf>
    <xf numFmtId="3" fontId="11" fillId="38" borderId="34" xfId="0" applyNumberFormat="1" applyFont="1" applyFill="1" applyBorder="1"/>
    <xf numFmtId="10" fontId="49" fillId="44" borderId="36" xfId="0" applyNumberFormat="1" applyFont="1" applyFill="1" applyBorder="1" applyAlignment="1">
      <alignment vertical="center"/>
    </xf>
    <xf numFmtId="10" fontId="49" fillId="46" borderId="36" xfId="0" applyNumberFormat="1" applyFont="1" applyFill="1" applyBorder="1" applyAlignment="1">
      <alignment vertical="center"/>
    </xf>
    <xf numFmtId="10" fontId="49" fillId="46" borderId="37" xfId="0" applyNumberFormat="1" applyFont="1" applyFill="1" applyBorder="1" applyAlignment="1">
      <alignment vertical="center"/>
    </xf>
    <xf numFmtId="3" fontId="55" fillId="44" borderId="29" xfId="0" applyNumberFormat="1" applyFont="1" applyFill="1" applyBorder="1" applyAlignment="1">
      <alignment vertical="center"/>
    </xf>
    <xf numFmtId="3" fontId="55" fillId="46" borderId="29" xfId="0" applyNumberFormat="1" applyFont="1" applyFill="1" applyBorder="1" applyAlignment="1">
      <alignment vertical="center"/>
    </xf>
    <xf numFmtId="3" fontId="55" fillId="47" borderId="29" xfId="0" applyNumberFormat="1" applyFont="1" applyFill="1" applyBorder="1" applyAlignment="1">
      <alignment vertical="center"/>
    </xf>
    <xf numFmtId="3" fontId="55" fillId="48" borderId="29" xfId="0" applyNumberFormat="1" applyFont="1" applyFill="1" applyBorder="1" applyAlignment="1">
      <alignment vertical="center"/>
    </xf>
    <xf numFmtId="3" fontId="55" fillId="43" borderId="29" xfId="0" applyNumberFormat="1" applyFont="1" applyFill="1" applyBorder="1" applyAlignment="1">
      <alignment vertical="center"/>
    </xf>
    <xf numFmtId="3" fontId="55" fillId="43" borderId="34" xfId="0" applyNumberFormat="1" applyFont="1" applyFill="1" applyBorder="1" applyAlignment="1">
      <alignment vertical="center"/>
    </xf>
    <xf numFmtId="0" fontId="61" fillId="0" borderId="29" xfId="0" applyFont="1" applyBorder="1"/>
    <xf numFmtId="0" fontId="61" fillId="0" borderId="29" xfId="0" applyFont="1" applyFill="1" applyBorder="1"/>
    <xf numFmtId="9" fontId="61" fillId="0" borderId="29" xfId="0" applyNumberFormat="1" applyFont="1" applyFill="1" applyBorder="1"/>
    <xf numFmtId="0" fontId="61" fillId="0" borderId="34" xfId="0" applyFont="1" applyBorder="1"/>
    <xf numFmtId="0" fontId="58" fillId="0" borderId="33" xfId="0" applyFont="1" applyBorder="1" applyAlignment="1">
      <alignment vertical="center"/>
    </xf>
    <xf numFmtId="0" fontId="58" fillId="0" borderId="35" xfId="0" applyFont="1" applyBorder="1" applyAlignment="1">
      <alignment vertical="center" wrapText="1"/>
    </xf>
    <xf numFmtId="3" fontId="62" fillId="44" borderId="29" xfId="0" applyNumberFormat="1" applyFont="1" applyFill="1" applyBorder="1" applyAlignment="1">
      <alignment vertical="center"/>
    </xf>
    <xf numFmtId="3" fontId="62" fillId="46" borderId="29" xfId="0" applyNumberFormat="1" applyFont="1" applyFill="1" applyBorder="1" applyAlignment="1">
      <alignment vertical="center"/>
    </xf>
    <xf numFmtId="3" fontId="62" fillId="47" borderId="29" xfId="0" applyNumberFormat="1" applyFont="1" applyFill="1" applyBorder="1" applyAlignment="1">
      <alignment vertical="center"/>
    </xf>
    <xf numFmtId="3" fontId="62" fillId="48" borderId="29" xfId="0" applyNumberFormat="1" applyFont="1" applyFill="1" applyBorder="1" applyAlignment="1">
      <alignment vertical="center"/>
    </xf>
    <xf numFmtId="3" fontId="62" fillId="43" borderId="29" xfId="0" applyNumberFormat="1" applyFont="1" applyFill="1" applyBorder="1" applyAlignment="1">
      <alignment horizontal="right" vertical="center"/>
    </xf>
    <xf numFmtId="3" fontId="62" fillId="43" borderId="34" xfId="0" applyNumberFormat="1" applyFont="1" applyFill="1" applyBorder="1" applyAlignment="1">
      <alignment vertical="center"/>
    </xf>
    <xf numFmtId="172" fontId="41" fillId="0" borderId="0" xfId="36" applyNumberFormat="1" applyFont="1"/>
    <xf numFmtId="3" fontId="39" fillId="0" borderId="14" xfId="0" applyNumberFormat="1" applyFont="1" applyBorder="1"/>
    <xf numFmtId="3" fontId="39" fillId="25" borderId="14" xfId="0" applyNumberFormat="1" applyFont="1" applyFill="1" applyBorder="1"/>
    <xf numFmtId="3" fontId="39" fillId="24" borderId="14" xfId="0" applyNumberFormat="1" applyFont="1" applyFill="1" applyBorder="1"/>
    <xf numFmtId="3" fontId="39" fillId="40" borderId="14" xfId="0" applyNumberFormat="1" applyFont="1" applyFill="1" applyBorder="1"/>
    <xf numFmtId="3" fontId="36" fillId="0" borderId="14" xfId="0" applyNumberFormat="1" applyFont="1" applyFill="1" applyBorder="1"/>
    <xf numFmtId="3" fontId="39" fillId="29" borderId="14" xfId="0" applyNumberFormat="1" applyFont="1" applyFill="1" applyBorder="1"/>
    <xf numFmtId="3" fontId="39" fillId="26" borderId="14" xfId="0" applyNumberFormat="1" applyFont="1" applyFill="1" applyBorder="1"/>
    <xf numFmtId="3" fontId="39" fillId="52" borderId="14" xfId="0" applyNumberFormat="1" applyFont="1" applyFill="1" applyBorder="1"/>
    <xf numFmtId="3" fontId="39" fillId="27" borderId="14" xfId="0" applyNumberFormat="1" applyFont="1" applyFill="1" applyBorder="1"/>
    <xf numFmtId="3" fontId="36" fillId="34" borderId="14" xfId="0" applyNumberFormat="1" applyFont="1" applyFill="1" applyBorder="1"/>
    <xf numFmtId="0" fontId="36" fillId="24" borderId="11" xfId="0" applyNumberFormat="1" applyFont="1" applyFill="1" applyBorder="1" applyAlignment="1">
      <alignment horizontal="center" vertical="center" textRotation="90" wrapText="1"/>
    </xf>
    <xf numFmtId="0" fontId="36" fillId="25" borderId="11" xfId="0" applyNumberFormat="1" applyFont="1" applyFill="1" applyBorder="1" applyAlignment="1">
      <alignment horizontal="center" vertical="center" textRotation="90" wrapText="1"/>
    </xf>
    <xf numFmtId="0" fontId="36" fillId="26" borderId="11" xfId="0" applyNumberFormat="1" applyFont="1" applyFill="1" applyBorder="1" applyAlignment="1">
      <alignment horizontal="center" vertical="center" textRotation="90" wrapText="1"/>
    </xf>
    <xf numFmtId="0" fontId="36" fillId="27" borderId="11" xfId="0" applyNumberFormat="1" applyFont="1" applyFill="1" applyBorder="1" applyAlignment="1">
      <alignment horizontal="center" vertical="center" textRotation="90" wrapText="1"/>
    </xf>
    <xf numFmtId="0" fontId="36" fillId="29" borderId="11" xfId="0" applyNumberFormat="1" applyFont="1" applyFill="1" applyBorder="1" applyAlignment="1">
      <alignment horizontal="center" vertical="center" textRotation="90" wrapText="1"/>
    </xf>
    <xf numFmtId="0" fontId="36" fillId="52" borderId="11" xfId="0" applyNumberFormat="1" applyFont="1" applyFill="1" applyBorder="1" applyAlignment="1">
      <alignment horizontal="center" vertical="center" textRotation="90" wrapText="1"/>
    </xf>
    <xf numFmtId="0" fontId="36" fillId="40" borderId="11" xfId="0" applyNumberFormat="1" applyFont="1" applyFill="1" applyBorder="1" applyAlignment="1">
      <alignment horizontal="center" vertical="center" textRotation="90" wrapText="1"/>
    </xf>
    <xf numFmtId="3" fontId="36" fillId="34" borderId="12" xfId="0" applyNumberFormat="1" applyFont="1" applyFill="1" applyBorder="1" applyAlignment="1">
      <alignment horizontal="center" vertical="center"/>
    </xf>
    <xf numFmtId="3" fontId="39" fillId="0" borderId="10" xfId="0" applyNumberFormat="1" applyFont="1" applyBorder="1"/>
    <xf numFmtId="3" fontId="39" fillId="25" borderId="10" xfId="0" applyNumberFormat="1" applyFont="1" applyFill="1" applyBorder="1"/>
    <xf numFmtId="3" fontId="39" fillId="24" borderId="10" xfId="0" applyNumberFormat="1" applyFont="1" applyFill="1" applyBorder="1"/>
    <xf numFmtId="3" fontId="39" fillId="40" borderId="10" xfId="0" applyNumberFormat="1" applyFont="1" applyFill="1" applyBorder="1"/>
    <xf numFmtId="3" fontId="39" fillId="29" borderId="10" xfId="0" applyNumberFormat="1" applyFont="1" applyFill="1" applyBorder="1"/>
    <xf numFmtId="3" fontId="39" fillId="26" borderId="10" xfId="0" applyNumberFormat="1" applyFont="1" applyFill="1" applyBorder="1"/>
    <xf numFmtId="3" fontId="39" fillId="52" borderId="10" xfId="0" applyNumberFormat="1" applyFont="1" applyFill="1" applyBorder="1"/>
    <xf numFmtId="3" fontId="39" fillId="0" borderId="10" xfId="0" applyNumberFormat="1" applyFont="1" applyFill="1" applyBorder="1"/>
    <xf numFmtId="0" fontId="16" fillId="0" borderId="0" xfId="35" applyFont="1" applyBorder="1" applyAlignment="1">
      <alignment horizontal="center" vertical="center"/>
    </xf>
    <xf numFmtId="3" fontId="12" fillId="0" borderId="10" xfId="35" applyNumberFormat="1" applyFont="1" applyBorder="1"/>
    <xf numFmtId="1" fontId="12" fillId="0" borderId="10" xfId="35" applyNumberFormat="1" applyFont="1" applyBorder="1"/>
    <xf numFmtId="10" fontId="12" fillId="0" borderId="15" xfId="35" applyNumberFormat="1" applyFont="1" applyBorder="1"/>
    <xf numFmtId="0" fontId="12" fillId="0" borderId="10" xfId="35" applyFont="1" applyBorder="1"/>
    <xf numFmtId="0" fontId="36" fillId="34" borderId="10" xfId="0" applyFont="1" applyFill="1" applyBorder="1" applyAlignment="1">
      <alignment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3" fontId="39" fillId="0" borderId="10" xfId="32" applyNumberFormat="1" applyFont="1" applyFill="1" applyBorder="1" applyAlignment="1" applyProtection="1">
      <alignment horizontal="center" vertical="center" wrapText="1"/>
    </xf>
    <xf numFmtId="3" fontId="36" fillId="0" borderId="10" xfId="0" applyNumberFormat="1" applyFont="1" applyFill="1" applyBorder="1" applyAlignment="1">
      <alignment horizontal="center" vertical="center" wrapText="1"/>
    </xf>
    <xf numFmtId="0" fontId="39" fillId="0" borderId="10" xfId="35" applyFont="1" applyFill="1" applyBorder="1" applyAlignment="1">
      <alignment horizontal="center" vertical="center"/>
    </xf>
    <xf numFmtId="3" fontId="36" fillId="0" borderId="10" xfId="35" applyNumberFormat="1" applyFont="1" applyFill="1" applyBorder="1" applyAlignment="1">
      <alignment horizontal="center" vertical="center"/>
    </xf>
    <xf numFmtId="3" fontId="39" fillId="0" borderId="10" xfId="35" applyNumberFormat="1" applyFont="1" applyFill="1" applyBorder="1" applyAlignment="1">
      <alignment horizontal="center" vertical="center"/>
    </xf>
    <xf numFmtId="0" fontId="36" fillId="0" borderId="10" xfId="35" applyFont="1" applyFill="1" applyBorder="1" applyAlignment="1">
      <alignment horizontal="center" vertical="center"/>
    </xf>
    <xf numFmtId="3" fontId="36" fillId="34" borderId="10" xfId="35" applyNumberFormat="1" applyFont="1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74" fontId="39" fillId="0" borderId="29" xfId="0" applyNumberFormat="1" applyFont="1" applyFill="1" applyBorder="1" applyAlignment="1">
      <alignment horizontal="center" vertical="center"/>
    </xf>
    <xf numFmtId="174" fontId="39" fillId="0" borderId="34" xfId="0" applyNumberFormat="1" applyFont="1" applyFill="1" applyBorder="1" applyAlignment="1">
      <alignment horizontal="center" vertical="center"/>
    </xf>
    <xf numFmtId="0" fontId="39" fillId="0" borderId="33" xfId="0" applyFont="1" applyFill="1" applyBorder="1" applyAlignment="1">
      <alignment horizontal="left" vertical="center"/>
    </xf>
    <xf numFmtId="0" fontId="36" fillId="34" borderId="35" xfId="0" applyFont="1" applyFill="1" applyBorder="1" applyAlignment="1">
      <alignment horizontal="left" vertical="center"/>
    </xf>
    <xf numFmtId="174" fontId="36" fillId="34" borderId="36" xfId="0" applyNumberFormat="1" applyFont="1" applyFill="1" applyBorder="1" applyAlignment="1">
      <alignment horizontal="center" vertical="center"/>
    </xf>
    <xf numFmtId="174" fontId="36" fillId="34" borderId="37" xfId="0" applyNumberFormat="1" applyFont="1" applyFill="1" applyBorder="1" applyAlignment="1">
      <alignment horizontal="center" vertical="center"/>
    </xf>
    <xf numFmtId="0" fontId="36" fillId="0" borderId="33" xfId="0" applyFont="1" applyFill="1" applyBorder="1" applyAlignment="1">
      <alignment horizontal="center" vertical="center"/>
    </xf>
    <xf numFmtId="0" fontId="36" fillId="0" borderId="29" xfId="0" applyFont="1" applyFill="1" applyBorder="1" applyAlignment="1">
      <alignment horizontal="center" vertical="center"/>
    </xf>
    <xf numFmtId="0" fontId="36" fillId="0" borderId="34" xfId="0" applyFont="1" applyFill="1" applyBorder="1" applyAlignment="1">
      <alignment horizontal="center" vertical="center"/>
    </xf>
    <xf numFmtId="0" fontId="0" fillId="0" borderId="30" xfId="0" applyBorder="1"/>
    <xf numFmtId="3" fontId="12" fillId="51" borderId="32" xfId="0" applyNumberFormat="1" applyFont="1" applyFill="1" applyBorder="1" applyAlignment="1">
      <alignment horizontal="center" vertical="center"/>
    </xf>
    <xf numFmtId="3" fontId="12" fillId="51" borderId="34" xfId="0" applyNumberFormat="1" applyFont="1" applyFill="1" applyBorder="1"/>
    <xf numFmtId="3" fontId="12" fillId="51" borderId="37" xfId="0" applyNumberFormat="1" applyFont="1" applyFill="1" applyBorder="1"/>
    <xf numFmtId="0" fontId="12" fillId="51" borderId="35" xfId="0" applyFont="1" applyFill="1" applyBorder="1"/>
    <xf numFmtId="3" fontId="12" fillId="51" borderId="36" xfId="0" applyNumberFormat="1" applyFont="1" applyFill="1" applyBorder="1"/>
    <xf numFmtId="0" fontId="11" fillId="0" borderId="30" xfId="48" applyFont="1" applyBorder="1"/>
    <xf numFmtId="3" fontId="12" fillId="0" borderId="29" xfId="48" applyNumberFormat="1" applyFont="1" applyFill="1" applyBorder="1" applyAlignment="1">
      <alignment horizontal="center" vertical="center" wrapText="1"/>
    </xf>
    <xf numFmtId="3" fontId="12" fillId="34" borderId="34" xfId="48" applyNumberFormat="1" applyFont="1" applyFill="1" applyBorder="1" applyAlignment="1">
      <alignment horizontal="center" vertical="center" wrapText="1"/>
    </xf>
    <xf numFmtId="0" fontId="11" fillId="31" borderId="33" xfId="48" applyFont="1" applyFill="1" applyBorder="1" applyAlignment="1">
      <alignment vertical="center" wrapText="1"/>
    </xf>
    <xf numFmtId="3" fontId="11" fillId="0" borderId="29" xfId="48" applyNumberFormat="1" applyFont="1" applyFill="1" applyBorder="1" applyAlignment="1">
      <alignment horizontal="center" vertical="center" wrapText="1"/>
    </xf>
    <xf numFmtId="0" fontId="11" fillId="0" borderId="33" xfId="48" applyFont="1" applyFill="1" applyBorder="1" applyAlignment="1">
      <alignment vertical="center" wrapText="1"/>
    </xf>
    <xf numFmtId="0" fontId="49" fillId="31" borderId="33" xfId="48" applyFont="1" applyFill="1" applyBorder="1" applyAlignment="1">
      <alignment vertical="center" wrapText="1"/>
    </xf>
    <xf numFmtId="0" fontId="11" fillId="0" borderId="33" xfId="48" applyFont="1" applyFill="1" applyBorder="1"/>
    <xf numFmtId="3" fontId="11" fillId="34" borderId="29" xfId="48" applyNumberFormat="1" applyFont="1" applyFill="1" applyBorder="1" applyAlignment="1">
      <alignment horizontal="center" vertical="center" wrapText="1"/>
    </xf>
    <xf numFmtId="0" fontId="11" fillId="34" borderId="29" xfId="48" applyFill="1" applyBorder="1" applyAlignment="1">
      <alignment horizontal="center" vertical="top"/>
    </xf>
    <xf numFmtId="3" fontId="11" fillId="34" borderId="29" xfId="48" applyNumberFormat="1" applyFill="1" applyBorder="1" applyAlignment="1">
      <alignment horizontal="center" vertical="top"/>
    </xf>
    <xf numFmtId="3" fontId="12" fillId="34" borderId="37" xfId="48" applyNumberFormat="1" applyFont="1" applyFill="1" applyBorder="1" applyAlignment="1">
      <alignment horizontal="center" vertical="center" wrapText="1"/>
    </xf>
    <xf numFmtId="3" fontId="12" fillId="0" borderId="51" xfId="48" applyNumberFormat="1" applyFont="1" applyFill="1" applyBorder="1" applyAlignment="1">
      <alignment horizontal="center" vertical="center" wrapText="1"/>
    </xf>
    <xf numFmtId="3" fontId="12" fillId="34" borderId="52" xfId="48" applyNumberFormat="1" applyFont="1" applyFill="1" applyBorder="1" applyAlignment="1">
      <alignment horizontal="center" vertical="center" wrapText="1"/>
    </xf>
    <xf numFmtId="0" fontId="11" fillId="0" borderId="35" xfId="48" applyFont="1" applyBorder="1"/>
    <xf numFmtId="0" fontId="11" fillId="34" borderId="36" xfId="48" applyFont="1" applyFill="1" applyBorder="1" applyAlignment="1">
      <alignment horizontal="center" vertical="center"/>
    </xf>
    <xf numFmtId="0" fontId="11" fillId="0" borderId="36" xfId="48" applyFont="1" applyFill="1" applyBorder="1" applyAlignment="1">
      <alignment horizontal="center" vertical="center" wrapText="1"/>
    </xf>
    <xf numFmtId="0" fontId="12" fillId="0" borderId="36" xfId="48" applyFont="1" applyFill="1" applyBorder="1" applyAlignment="1">
      <alignment horizontal="center" vertical="center" wrapText="1"/>
    </xf>
    <xf numFmtId="0" fontId="13" fillId="0" borderId="36" xfId="48" applyFont="1" applyFill="1" applyBorder="1" applyAlignment="1">
      <alignment horizontal="center" vertical="center" wrapText="1"/>
    </xf>
    <xf numFmtId="0" fontId="12" fillId="34" borderId="37" xfId="48" applyFont="1" applyFill="1" applyBorder="1" applyAlignment="1">
      <alignment horizontal="center" vertical="center" wrapText="1"/>
    </xf>
    <xf numFmtId="0" fontId="11" fillId="0" borderId="50" xfId="48" applyFont="1" applyFill="1" applyBorder="1"/>
    <xf numFmtId="3" fontId="11" fillId="34" borderId="51" xfId="48" applyNumberFormat="1" applyFont="1" applyFill="1" applyBorder="1" applyAlignment="1">
      <alignment horizontal="center" vertical="center" wrapText="1"/>
    </xf>
    <xf numFmtId="3" fontId="11" fillId="0" borderId="51" xfId="48" applyNumberFormat="1" applyFont="1" applyFill="1" applyBorder="1" applyAlignment="1">
      <alignment horizontal="center" vertical="center" wrapText="1"/>
    </xf>
    <xf numFmtId="0" fontId="12" fillId="31" borderId="30" xfId="48" applyFont="1" applyFill="1" applyBorder="1" applyAlignment="1">
      <alignment vertical="center" wrapText="1"/>
    </xf>
    <xf numFmtId="3" fontId="12" fillId="0" borderId="31" xfId="48" applyNumberFormat="1" applyFont="1" applyFill="1" applyBorder="1" applyAlignment="1">
      <alignment horizontal="center" vertical="center" wrapText="1"/>
    </xf>
    <xf numFmtId="3" fontId="12" fillId="34" borderId="32" xfId="48" applyNumberFormat="1" applyFont="1" applyFill="1" applyBorder="1" applyAlignment="1">
      <alignment horizontal="center" vertical="center" wrapText="1"/>
    </xf>
    <xf numFmtId="0" fontId="11" fillId="0" borderId="35" xfId="48" applyFont="1" applyFill="1" applyBorder="1" applyAlignment="1">
      <alignment vertical="center" wrapText="1"/>
    </xf>
    <xf numFmtId="3" fontId="11" fillId="0" borderId="36" xfId="48" applyNumberFormat="1" applyFont="1" applyFill="1" applyBorder="1" applyAlignment="1">
      <alignment horizontal="center" vertical="center" wrapText="1"/>
    </xf>
    <xf numFmtId="3" fontId="12" fillId="0" borderId="36" xfId="48" applyNumberFormat="1" applyFont="1" applyFill="1" applyBorder="1" applyAlignment="1">
      <alignment horizontal="center" vertical="center" wrapText="1"/>
    </xf>
    <xf numFmtId="0" fontId="11" fillId="0" borderId="44" xfId="48" applyFont="1" applyFill="1" applyBorder="1"/>
    <xf numFmtId="3" fontId="11" fillId="34" borderId="45" xfId="48" applyNumberFormat="1" applyFont="1" applyFill="1" applyBorder="1" applyAlignment="1">
      <alignment horizontal="center" vertical="center" wrapText="1"/>
    </xf>
    <xf numFmtId="3" fontId="11" fillId="0" borderId="45" xfId="48" applyNumberFormat="1" applyFont="1" applyFill="1" applyBorder="1" applyAlignment="1">
      <alignment horizontal="center" vertical="center" wrapText="1"/>
    </xf>
    <xf numFmtId="3" fontId="12" fillId="0" borderId="45" xfId="48" applyNumberFormat="1" applyFont="1" applyFill="1" applyBorder="1" applyAlignment="1">
      <alignment horizontal="center" vertical="center" wrapText="1"/>
    </xf>
    <xf numFmtId="3" fontId="12" fillId="34" borderId="46" xfId="48" applyNumberFormat="1" applyFont="1" applyFill="1" applyBorder="1" applyAlignment="1">
      <alignment horizontal="center" vertical="center" wrapText="1"/>
    </xf>
    <xf numFmtId="0" fontId="12" fillId="34" borderId="47" xfId="48" applyFont="1" applyFill="1" applyBorder="1" applyAlignment="1">
      <alignment horizontal="center" vertical="center"/>
    </xf>
    <xf numFmtId="3" fontId="12" fillId="34" borderId="48" xfId="48" applyNumberFormat="1" applyFont="1" applyFill="1" applyBorder="1" applyAlignment="1">
      <alignment horizontal="center" vertical="center"/>
    </xf>
    <xf numFmtId="3" fontId="12" fillId="34" borderId="48" xfId="48" applyNumberFormat="1" applyFont="1" applyFill="1" applyBorder="1" applyAlignment="1">
      <alignment horizontal="center" vertical="center" wrapText="1"/>
    </xf>
    <xf numFmtId="3" fontId="12" fillId="34" borderId="49" xfId="48" applyNumberFormat="1" applyFont="1" applyFill="1" applyBorder="1" applyAlignment="1">
      <alignment horizontal="center" vertical="center" wrapText="1"/>
    </xf>
    <xf numFmtId="0" fontId="64" fillId="0" borderId="29" xfId="0" applyFont="1" applyBorder="1"/>
    <xf numFmtId="0" fontId="64" fillId="0" borderId="34" xfId="0" applyFont="1" applyBorder="1"/>
    <xf numFmtId="10" fontId="64" fillId="0" borderId="34" xfId="0" applyNumberFormat="1" applyFont="1" applyBorder="1"/>
    <xf numFmtId="0" fontId="64" fillId="0" borderId="36" xfId="0" applyFont="1" applyBorder="1"/>
    <xf numFmtId="10" fontId="64" fillId="0" borderId="37" xfId="0" applyNumberFormat="1" applyFont="1" applyBorder="1"/>
    <xf numFmtId="0" fontId="15" fillId="34" borderId="31" xfId="36" applyFont="1" applyFill="1" applyBorder="1"/>
    <xf numFmtId="1" fontId="42" fillId="34" borderId="31" xfId="36" applyNumberFormat="1" applyFont="1" applyFill="1" applyBorder="1" applyAlignment="1">
      <alignment horizontal="center"/>
    </xf>
    <xf numFmtId="0" fontId="15" fillId="34" borderId="36" xfId="36" applyFont="1" applyFill="1" applyBorder="1"/>
    <xf numFmtId="0" fontId="42" fillId="34" borderId="36" xfId="36" applyFont="1" applyFill="1" applyBorder="1" applyAlignment="1">
      <alignment horizontal="center"/>
    </xf>
    <xf numFmtId="0" fontId="40" fillId="0" borderId="29" xfId="36" applyFont="1" applyFill="1" applyBorder="1"/>
    <xf numFmtId="1" fontId="40" fillId="0" borderId="29" xfId="36" applyNumberFormat="1" applyFont="1" applyBorder="1" applyAlignment="1">
      <alignment horizontal="center"/>
    </xf>
    <xf numFmtId="0" fontId="41" fillId="0" borderId="29" xfId="36" applyFont="1" applyBorder="1" applyAlignment="1">
      <alignment horizontal="center"/>
    </xf>
    <xf numFmtId="0" fontId="0" fillId="0" borderId="29" xfId="36" applyFont="1" applyFill="1" applyBorder="1" applyAlignment="1">
      <alignment horizontal="left" vertical="center" wrapText="1"/>
    </xf>
    <xf numFmtId="0" fontId="41" fillId="0" borderId="29" xfId="36" applyFont="1" applyBorder="1" applyAlignment="1">
      <alignment horizontal="center" vertical="center"/>
    </xf>
    <xf numFmtId="0" fontId="40" fillId="0" borderId="34" xfId="36" applyFont="1" applyBorder="1" applyAlignment="1">
      <alignment horizontal="center" vertical="center"/>
    </xf>
    <xf numFmtId="17" fontId="67" fillId="38" borderId="33" xfId="0" applyNumberFormat="1" applyFont="1" applyFill="1" applyBorder="1" applyAlignment="1">
      <alignment horizontal="center" vertical="center"/>
    </xf>
    <xf numFmtId="0" fontId="67" fillId="38" borderId="33" xfId="0" applyFont="1" applyFill="1" applyBorder="1" applyAlignment="1">
      <alignment horizontal="center" vertical="center"/>
    </xf>
    <xf numFmtId="0" fontId="50" fillId="38" borderId="33" xfId="0" applyFont="1" applyFill="1" applyBorder="1" applyAlignment="1">
      <alignment horizontal="center" vertical="center"/>
    </xf>
    <xf numFmtId="0" fontId="15" fillId="34" borderId="31" xfId="36" applyFont="1" applyFill="1" applyBorder="1" applyAlignment="1">
      <alignment horizontal="center" vertical="center" wrapText="1"/>
    </xf>
    <xf numFmtId="0" fontId="15" fillId="34" borderId="32" xfId="36" applyFont="1" applyFill="1" applyBorder="1" applyAlignment="1">
      <alignment horizontal="center" vertical="center" wrapText="1"/>
    </xf>
    <xf numFmtId="0" fontId="41" fillId="0" borderId="29" xfId="36" applyFont="1" applyFill="1" applyBorder="1" applyAlignment="1">
      <alignment horizontal="center"/>
    </xf>
    <xf numFmtId="0" fontId="11" fillId="0" borderId="29" xfId="36" applyFont="1" applyFill="1" applyBorder="1" applyAlignment="1">
      <alignment vertical="center"/>
    </xf>
    <xf numFmtId="0" fontId="40" fillId="0" borderId="29" xfId="36" applyFont="1" applyFill="1" applyBorder="1" applyAlignment="1">
      <alignment vertical="center"/>
    </xf>
    <xf numFmtId="0" fontId="40" fillId="0" borderId="29" xfId="36" applyFont="1" applyBorder="1" applyAlignment="1">
      <alignment horizontal="center"/>
    </xf>
    <xf numFmtId="0" fontId="15" fillId="34" borderId="29" xfId="36" applyFont="1" applyFill="1" applyBorder="1"/>
    <xf numFmtId="1" fontId="42" fillId="34" borderId="29" xfId="36" applyNumberFormat="1" applyFont="1" applyFill="1" applyBorder="1" applyAlignment="1">
      <alignment horizontal="center"/>
    </xf>
    <xf numFmtId="3" fontId="0" fillId="0" borderId="0" xfId="0" applyNumberFormat="1" applyAlignment="1">
      <alignment vertical="center"/>
    </xf>
    <xf numFmtId="0" fontId="64" fillId="0" borderId="33" xfId="0" applyFont="1" applyFill="1" applyBorder="1" applyAlignment="1">
      <alignment wrapText="1"/>
    </xf>
    <xf numFmtId="172" fontId="68" fillId="0" borderId="33" xfId="48" applyNumberFormat="1" applyFont="1" applyFill="1" applyBorder="1" applyAlignment="1">
      <alignment vertical="center" wrapText="1"/>
    </xf>
    <xf numFmtId="0" fontId="64" fillId="0" borderId="31" xfId="0" applyFont="1" applyBorder="1" applyAlignment="1">
      <alignment horizontal="center" vertical="center"/>
    </xf>
    <xf numFmtId="0" fontId="64" fillId="0" borderId="29" xfId="0" applyFont="1" applyBorder="1" applyAlignment="1">
      <alignment horizontal="center" vertical="center"/>
    </xf>
    <xf numFmtId="0" fontId="64" fillId="0" borderId="29" xfId="0" applyFont="1" applyFill="1" applyBorder="1" applyAlignment="1">
      <alignment horizontal="center" vertical="center"/>
    </xf>
    <xf numFmtId="0" fontId="69" fillId="34" borderId="31" xfId="0" applyFont="1" applyFill="1" applyBorder="1" applyAlignment="1">
      <alignment horizontal="center" vertical="center"/>
    </xf>
    <xf numFmtId="0" fontId="69" fillId="34" borderId="32" xfId="0" applyFont="1" applyFill="1" applyBorder="1" applyAlignment="1">
      <alignment horizontal="center" vertical="center"/>
    </xf>
    <xf numFmtId="0" fontId="69" fillId="34" borderId="29" xfId="0" applyFont="1" applyFill="1" applyBorder="1" applyAlignment="1">
      <alignment horizontal="center" vertical="center"/>
    </xf>
    <xf numFmtId="10" fontId="69" fillId="34" borderId="34" xfId="0" applyNumberFormat="1" applyFont="1" applyFill="1" applyBorder="1" applyAlignment="1">
      <alignment horizontal="center" vertical="center"/>
    </xf>
    <xf numFmtId="0" fontId="69" fillId="34" borderId="36" xfId="0" applyFont="1" applyFill="1" applyBorder="1" applyAlignment="1">
      <alignment horizontal="center" vertical="center"/>
    </xf>
    <xf numFmtId="10" fontId="69" fillId="34" borderId="37" xfId="0" applyNumberFormat="1" applyFont="1" applyFill="1" applyBorder="1" applyAlignment="1">
      <alignment horizontal="center" vertical="center"/>
    </xf>
    <xf numFmtId="0" fontId="69" fillId="34" borderId="35" xfId="0" applyFont="1" applyFill="1" applyBorder="1" applyAlignment="1">
      <alignment wrapText="1"/>
    </xf>
    <xf numFmtId="0" fontId="69" fillId="34" borderId="30" xfId="0" applyFont="1" applyFill="1" applyBorder="1"/>
    <xf numFmtId="3" fontId="39" fillId="0" borderId="13" xfId="0" applyNumberFormat="1" applyFont="1" applyBorder="1"/>
    <xf numFmtId="0" fontId="36" fillId="50" borderId="11" xfId="0" applyNumberFormat="1" applyFont="1" applyFill="1" applyBorder="1" applyAlignment="1">
      <alignment horizontal="center" vertical="center" textRotation="90" wrapText="1"/>
    </xf>
    <xf numFmtId="3" fontId="36" fillId="34" borderId="15" xfId="0" applyNumberFormat="1" applyFont="1" applyFill="1" applyBorder="1" applyAlignment="1">
      <alignment horizontal="right"/>
    </xf>
    <xf numFmtId="3" fontId="39" fillId="50" borderId="14" xfId="0" applyNumberFormat="1" applyFont="1" applyFill="1" applyBorder="1"/>
    <xf numFmtId="3" fontId="39" fillId="50" borderId="10" xfId="0" applyNumberFormat="1" applyFont="1" applyFill="1" applyBorder="1"/>
    <xf numFmtId="3" fontId="39" fillId="27" borderId="10" xfId="0" applyNumberFormat="1" applyFont="1" applyFill="1" applyBorder="1"/>
    <xf numFmtId="3" fontId="36" fillId="34" borderId="10" xfId="0" applyNumberFormat="1" applyFont="1" applyFill="1" applyBorder="1"/>
    <xf numFmtId="3" fontId="39" fillId="0" borderId="16" xfId="0" applyNumberFormat="1" applyFont="1" applyBorder="1" applyAlignment="1">
      <alignment vertical="center" wrapText="1"/>
    </xf>
    <xf numFmtId="9" fontId="39" fillId="34" borderId="17" xfId="0" applyNumberFormat="1" applyFont="1" applyFill="1" applyBorder="1" applyAlignment="1">
      <alignment vertical="center"/>
    </xf>
    <xf numFmtId="9" fontId="39" fillId="0" borderId="17" xfId="0" applyNumberFormat="1" applyFont="1" applyBorder="1" applyAlignment="1">
      <alignment vertical="center"/>
    </xf>
    <xf numFmtId="3" fontId="39" fillId="0" borderId="18" xfId="0" applyNumberFormat="1" applyFont="1" applyBorder="1" applyAlignment="1">
      <alignment horizontal="right" vertical="center"/>
    </xf>
    <xf numFmtId="0" fontId="13" fillId="0" borderId="10" xfId="0" applyFont="1" applyFill="1" applyBorder="1" applyAlignment="1">
      <alignment vertical="center"/>
    </xf>
    <xf numFmtId="0" fontId="37" fillId="0" borderId="0" xfId="0" applyFont="1" applyFill="1" applyBorder="1" applyAlignment="1">
      <alignment horizontal="center" vertical="center" wrapText="1"/>
    </xf>
    <xf numFmtId="0" fontId="37" fillId="34" borderId="10" xfId="0" applyFont="1" applyFill="1" applyBorder="1" applyAlignment="1">
      <alignment horizontal="center" vertical="center" wrapText="1"/>
    </xf>
    <xf numFmtId="0" fontId="37" fillId="0" borderId="10" xfId="0" applyNumberFormat="1" applyFont="1" applyFill="1" applyBorder="1" applyAlignment="1">
      <alignment horizontal="left" vertical="center" wrapText="1"/>
    </xf>
    <xf numFmtId="3" fontId="13" fillId="0" borderId="10" xfId="0" applyNumberFormat="1" applyFont="1" applyFill="1" applyBorder="1" applyAlignment="1">
      <alignment horizontal="center" vertical="center"/>
    </xf>
    <xf numFmtId="10" fontId="38" fillId="0" borderId="10" xfId="0" applyNumberFormat="1" applyFont="1" applyFill="1" applyBorder="1" applyAlignment="1">
      <alignment horizontal="center" vertical="center"/>
    </xf>
    <xf numFmtId="3" fontId="37" fillId="0" borderId="10" xfId="0" applyNumberFormat="1" applyFont="1" applyFill="1" applyBorder="1" applyAlignment="1">
      <alignment horizontal="center" vertical="center"/>
    </xf>
    <xf numFmtId="10" fontId="63" fillId="0" borderId="10" xfId="0" applyNumberFormat="1" applyFont="1" applyFill="1" applyBorder="1" applyAlignment="1">
      <alignment horizontal="center" vertical="center"/>
    </xf>
    <xf numFmtId="10" fontId="63" fillId="0" borderId="0" xfId="0" applyNumberFormat="1" applyFont="1" applyFill="1" applyBorder="1" applyAlignment="1">
      <alignment horizontal="center" vertical="center"/>
    </xf>
    <xf numFmtId="10" fontId="38" fillId="0" borderId="0" xfId="0" applyNumberFormat="1" applyFont="1" applyFill="1" applyBorder="1" applyAlignment="1">
      <alignment horizontal="center" vertical="center"/>
    </xf>
    <xf numFmtId="3" fontId="37" fillId="34" borderId="10" xfId="0" applyNumberFormat="1" applyFont="1" applyFill="1" applyBorder="1" applyAlignment="1">
      <alignment horizontal="center" vertical="center"/>
    </xf>
    <xf numFmtId="3" fontId="37" fillId="0" borderId="10" xfId="0" applyNumberFormat="1" applyFont="1" applyFill="1" applyBorder="1" applyAlignment="1"/>
    <xf numFmtId="3" fontId="37" fillId="51" borderId="10" xfId="0" applyNumberFormat="1" applyFont="1" applyFill="1" applyBorder="1" applyAlignment="1">
      <alignment horizontal="center" vertical="center"/>
    </xf>
    <xf numFmtId="10" fontId="63" fillId="51" borderId="10" xfId="0" applyNumberFormat="1" applyFont="1" applyFill="1" applyBorder="1" applyAlignment="1">
      <alignment horizontal="center" vertical="center"/>
    </xf>
    <xf numFmtId="3" fontId="37" fillId="50" borderId="10" xfId="0" applyNumberFormat="1" applyFont="1" applyFill="1" applyBorder="1" applyAlignment="1">
      <alignment horizontal="center" vertical="center"/>
    </xf>
    <xf numFmtId="10" fontId="63" fillId="50" borderId="10" xfId="0" applyNumberFormat="1" applyFont="1" applyFill="1" applyBorder="1" applyAlignment="1">
      <alignment horizontal="center" vertical="center"/>
    </xf>
    <xf numFmtId="3" fontId="37" fillId="53" borderId="10" xfId="0" applyNumberFormat="1" applyFont="1" applyFill="1" applyBorder="1" applyAlignment="1">
      <alignment horizontal="center" vertical="center"/>
    </xf>
    <xf numFmtId="10" fontId="63" fillId="53" borderId="10" xfId="0" applyNumberFormat="1" applyFont="1" applyFill="1" applyBorder="1" applyAlignment="1">
      <alignment horizontal="center" vertical="center"/>
    </xf>
    <xf numFmtId="3" fontId="37" fillId="42" borderId="10" xfId="0" applyNumberFormat="1" applyFont="1" applyFill="1" applyBorder="1" applyAlignment="1">
      <alignment horizontal="center" vertical="center"/>
    </xf>
    <xf numFmtId="10" fontId="63" fillId="42" borderId="10" xfId="0" applyNumberFormat="1" applyFont="1" applyFill="1" applyBorder="1" applyAlignment="1">
      <alignment horizontal="center" vertical="center"/>
    </xf>
    <xf numFmtId="3" fontId="39" fillId="0" borderId="33" xfId="0" applyNumberFormat="1" applyFont="1" applyBorder="1"/>
    <xf numFmtId="3" fontId="39" fillId="0" borderId="33" xfId="0" applyNumberFormat="1" applyFont="1" applyBorder="1" applyAlignment="1"/>
    <xf numFmtId="3" fontId="39" fillId="0" borderId="29" xfId="0" applyNumberFormat="1" applyFont="1" applyBorder="1" applyAlignment="1"/>
    <xf numFmtId="3" fontId="36" fillId="34" borderId="29" xfId="0" applyNumberFormat="1" applyFont="1" applyFill="1" applyBorder="1"/>
    <xf numFmtId="3" fontId="36" fillId="34" borderId="29" xfId="0" applyNumberFormat="1" applyFont="1" applyFill="1" applyBorder="1" applyAlignment="1"/>
    <xf numFmtId="3" fontId="36" fillId="34" borderId="35" xfId="0" applyNumberFormat="1" applyFont="1" applyFill="1" applyBorder="1"/>
    <xf numFmtId="10" fontId="70" fillId="34" borderId="34" xfId="0" applyNumberFormat="1" applyFont="1" applyFill="1" applyBorder="1"/>
    <xf numFmtId="10" fontId="70" fillId="34" borderId="34" xfId="0" applyNumberFormat="1" applyFont="1" applyFill="1" applyBorder="1" applyAlignment="1"/>
    <xf numFmtId="10" fontId="70" fillId="34" borderId="37" xfId="0" applyNumberFormat="1" applyFont="1" applyFill="1" applyBorder="1"/>
    <xf numFmtId="3" fontId="11" fillId="0" borderId="0" xfId="48" applyNumberFormat="1" applyFont="1"/>
    <xf numFmtId="0" fontId="11" fillId="0" borderId="30" xfId="48" applyBorder="1"/>
    <xf numFmtId="0" fontId="12" fillId="0" borderId="31" xfId="48" applyFont="1" applyBorder="1" applyAlignment="1">
      <alignment horizontal="center" vertical="top" wrapText="1"/>
    </xf>
    <xf numFmtId="0" fontId="12" fillId="0" borderId="31" xfId="48" applyFont="1" applyFill="1" applyBorder="1" applyAlignment="1">
      <alignment horizontal="center" vertical="top" wrapText="1"/>
    </xf>
    <xf numFmtId="0" fontId="12" fillId="0" borderId="32" xfId="48" applyFont="1" applyBorder="1" applyAlignment="1">
      <alignment horizontal="center" vertical="top" wrapText="1"/>
    </xf>
    <xf numFmtId="0" fontId="11" fillId="0" borderId="33" xfId="48" applyFill="1" applyBorder="1" applyAlignment="1">
      <alignment vertical="center" wrapText="1"/>
    </xf>
    <xf numFmtId="1" fontId="11" fillId="0" borderId="29" xfId="48" applyNumberFormat="1" applyBorder="1" applyAlignment="1">
      <alignment horizontal="center" vertical="center"/>
    </xf>
    <xf numFmtId="4" fontId="11" fillId="0" borderId="29" xfId="48" applyNumberFormat="1" applyBorder="1" applyAlignment="1">
      <alignment horizontal="center" vertical="center"/>
    </xf>
    <xf numFmtId="0" fontId="11" fillId="0" borderId="29" xfId="48" applyBorder="1" applyAlignment="1">
      <alignment horizontal="center" vertical="center" wrapText="1"/>
    </xf>
    <xf numFmtId="0" fontId="11" fillId="0" borderId="29" xfId="48" applyFont="1" applyFill="1" applyBorder="1" applyAlignment="1">
      <alignment horizontal="center" vertical="center" wrapText="1"/>
    </xf>
    <xf numFmtId="3" fontId="11" fillId="0" borderId="29" xfId="48" applyNumberFormat="1" applyBorder="1" applyAlignment="1">
      <alignment horizontal="center" vertical="center" wrapText="1"/>
    </xf>
    <xf numFmtId="0" fontId="13" fillId="0" borderId="34" xfId="48" applyFont="1" applyBorder="1" applyAlignment="1">
      <alignment vertical="center" wrapText="1"/>
    </xf>
    <xf numFmtId="0" fontId="11" fillId="0" borderId="33" xfId="48" applyFill="1" applyBorder="1"/>
    <xf numFmtId="0" fontId="13" fillId="0" borderId="34" xfId="48" applyFont="1" applyBorder="1" applyAlignment="1">
      <alignment horizontal="left" vertical="top" wrapText="1"/>
    </xf>
    <xf numFmtId="0" fontId="11" fillId="0" borderId="29" xfId="48" applyFill="1" applyBorder="1" applyAlignment="1">
      <alignment horizontal="center" vertical="center" wrapText="1"/>
    </xf>
    <xf numFmtId="3" fontId="11" fillId="0" borderId="29" xfId="48" applyNumberFormat="1" applyFill="1" applyBorder="1" applyAlignment="1">
      <alignment horizontal="center" vertical="center" wrapText="1"/>
    </xf>
    <xf numFmtId="1" fontId="11" fillId="0" borderId="29" xfId="48" applyNumberFormat="1" applyFill="1" applyBorder="1" applyAlignment="1">
      <alignment horizontal="center" vertical="center" wrapText="1"/>
    </xf>
    <xf numFmtId="0" fontId="13" fillId="0" borderId="34" xfId="48" applyFont="1" applyFill="1" applyBorder="1" applyAlignment="1">
      <alignment vertical="center" wrapText="1"/>
    </xf>
    <xf numFmtId="0" fontId="11" fillId="0" borderId="35" xfId="48" applyFill="1" applyBorder="1"/>
    <xf numFmtId="1" fontId="11" fillId="0" borderId="36" xfId="48" applyNumberFormat="1" applyBorder="1" applyAlignment="1">
      <alignment horizontal="center" vertical="center"/>
    </xf>
    <xf numFmtId="4" fontId="11" fillId="0" borderId="36" xfId="48" applyNumberFormat="1" applyBorder="1" applyAlignment="1">
      <alignment horizontal="center" vertical="center"/>
    </xf>
    <xf numFmtId="0" fontId="11" fillId="0" borderId="36" xfId="48" applyBorder="1" applyAlignment="1">
      <alignment horizontal="center" vertical="center" wrapText="1"/>
    </xf>
    <xf numFmtId="3" fontId="11" fillId="0" borderId="36" xfId="48" applyNumberFormat="1" applyBorder="1" applyAlignment="1">
      <alignment horizontal="center" vertical="center" wrapText="1"/>
    </xf>
    <xf numFmtId="0" fontId="11" fillId="0" borderId="37" xfId="48" applyBorder="1" applyAlignment="1">
      <alignment vertical="center" wrapText="1"/>
    </xf>
    <xf numFmtId="0" fontId="12" fillId="51" borderId="47" xfId="0" applyFont="1" applyFill="1" applyBorder="1" applyAlignment="1">
      <alignment vertical="center" wrapText="1"/>
    </xf>
    <xf numFmtId="0" fontId="12" fillId="51" borderId="48" xfId="0" applyFont="1" applyFill="1" applyBorder="1" applyAlignment="1">
      <alignment horizontal="center" vertical="center"/>
    </xf>
    <xf numFmtId="0" fontId="12" fillId="51" borderId="49" xfId="0" applyFont="1" applyFill="1" applyBorder="1" applyAlignment="1">
      <alignment horizontal="center" vertical="center"/>
    </xf>
    <xf numFmtId="3" fontId="11" fillId="0" borderId="20" xfId="48" applyNumberFormat="1" applyBorder="1" applyAlignment="1">
      <alignment horizontal="center" wrapText="1"/>
    </xf>
    <xf numFmtId="3" fontId="12" fillId="0" borderId="19" xfId="48" applyNumberFormat="1" applyFont="1" applyBorder="1" applyAlignment="1">
      <alignment horizontal="center" vertical="top"/>
    </xf>
    <xf numFmtId="0" fontId="16" fillId="0" borderId="0" xfId="48" applyFont="1" applyFill="1" applyBorder="1" applyAlignment="1">
      <alignment horizontal="center"/>
    </xf>
    <xf numFmtId="0" fontId="12" fillId="34" borderId="31" xfId="48" applyFont="1" applyFill="1" applyBorder="1" applyAlignment="1">
      <alignment horizontal="center"/>
    </xf>
    <xf numFmtId="0" fontId="12" fillId="34" borderId="32" xfId="48" applyFont="1" applyFill="1" applyBorder="1" applyAlignment="1">
      <alignment horizontal="center"/>
    </xf>
    <xf numFmtId="0" fontId="12" fillId="34" borderId="31" xfId="48" applyFont="1" applyFill="1" applyBorder="1" applyAlignment="1">
      <alignment horizontal="center" vertical="center" wrapText="1"/>
    </xf>
    <xf numFmtId="0" fontId="12" fillId="34" borderId="29" xfId="48" applyFont="1" applyFill="1" applyBorder="1" applyAlignment="1">
      <alignment horizontal="center" vertical="center" wrapText="1"/>
    </xf>
    <xf numFmtId="0" fontId="12" fillId="34" borderId="36" xfId="48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29" xfId="0" applyFont="1" applyFill="1" applyBorder="1" applyAlignment="1">
      <alignment horizontal="center" vertical="center" wrapText="1"/>
    </xf>
    <xf numFmtId="0" fontId="14" fillId="0" borderId="34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horizontal="center" vertical="center"/>
    </xf>
    <xf numFmtId="0" fontId="14" fillId="0" borderId="37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top" wrapText="1"/>
    </xf>
    <xf numFmtId="0" fontId="0" fillId="0" borderId="29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3" fontId="0" fillId="0" borderId="29" xfId="0" applyNumberFormat="1" applyBorder="1" applyAlignment="1">
      <alignment horizontal="center" vertical="center" wrapText="1"/>
    </xf>
    <xf numFmtId="3" fontId="62" fillId="45" borderId="29" xfId="0" applyNumberFormat="1" applyFont="1" applyFill="1" applyBorder="1" applyAlignment="1">
      <alignment horizontal="center" vertical="center"/>
    </xf>
    <xf numFmtId="3" fontId="0" fillId="38" borderId="29" xfId="0" applyNumberFormat="1" applyFill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55" fillId="45" borderId="29" xfId="0" applyNumberFormat="1" applyFont="1" applyFill="1" applyBorder="1" applyAlignment="1">
      <alignment horizontal="center" vertical="center"/>
    </xf>
    <xf numFmtId="10" fontId="49" fillId="45" borderId="36" xfId="0" applyNumberFormat="1" applyFont="1" applyFill="1" applyBorder="1" applyAlignment="1">
      <alignment horizontal="center" vertical="center"/>
    </xf>
    <xf numFmtId="0" fontId="47" fillId="34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8" fillId="0" borderId="30" xfId="0" applyFont="1" applyBorder="1" applyAlignment="1">
      <alignment horizontal="center" vertical="center"/>
    </xf>
    <xf numFmtId="0" fontId="48" fillId="0" borderId="33" xfId="0" applyFont="1" applyBorder="1" applyAlignment="1">
      <alignment horizontal="center" vertical="center"/>
    </xf>
    <xf numFmtId="0" fontId="48" fillId="35" borderId="31" xfId="0" applyFont="1" applyFill="1" applyBorder="1" applyAlignment="1">
      <alignment horizontal="center"/>
    </xf>
    <xf numFmtId="0" fontId="48" fillId="35" borderId="32" xfId="0" applyFont="1" applyFill="1" applyBorder="1" applyAlignment="1">
      <alignment horizontal="center"/>
    </xf>
    <xf numFmtId="0" fontId="55" fillId="44" borderId="29" xfId="0" applyFont="1" applyFill="1" applyBorder="1" applyAlignment="1">
      <alignment horizontal="center" vertical="center"/>
    </xf>
    <xf numFmtId="0" fontId="55" fillId="45" borderId="29" xfId="0" applyFont="1" applyFill="1" applyBorder="1" applyAlignment="1">
      <alignment horizontal="center" vertical="center"/>
    </xf>
    <xf numFmtId="0" fontId="55" fillId="46" borderId="29" xfId="0" applyFont="1" applyFill="1" applyBorder="1" applyAlignment="1">
      <alignment horizontal="center" vertical="center" wrapText="1"/>
    </xf>
    <xf numFmtId="0" fontId="55" fillId="46" borderId="29" xfId="0" applyFont="1" applyFill="1" applyBorder="1" applyAlignment="1">
      <alignment horizontal="center" vertical="center"/>
    </xf>
    <xf numFmtId="0" fontId="55" fillId="47" borderId="29" xfId="0" applyFont="1" applyFill="1" applyBorder="1" applyAlignment="1">
      <alignment horizontal="center" vertical="center" wrapText="1"/>
    </xf>
    <xf numFmtId="0" fontId="55" fillId="47" borderId="29" xfId="0" applyFont="1" applyFill="1" applyBorder="1" applyAlignment="1">
      <alignment horizontal="center" vertical="center"/>
    </xf>
    <xf numFmtId="0" fontId="55" fillId="48" borderId="29" xfId="0" applyFont="1" applyFill="1" applyBorder="1" applyAlignment="1">
      <alignment horizontal="center" vertical="center" wrapText="1"/>
    </xf>
    <xf numFmtId="0" fontId="55" fillId="48" borderId="29" xfId="0" applyFont="1" applyFill="1" applyBorder="1" applyAlignment="1">
      <alignment horizontal="center" vertical="center"/>
    </xf>
    <xf numFmtId="0" fontId="55" fillId="43" borderId="29" xfId="0" applyFont="1" applyFill="1" applyBorder="1" applyAlignment="1">
      <alignment horizontal="center" vertical="center" wrapText="1"/>
    </xf>
    <xf numFmtId="0" fontId="55" fillId="43" borderId="34" xfId="0" applyFont="1" applyFill="1" applyBorder="1" applyAlignment="1">
      <alignment horizontal="center" vertical="center"/>
    </xf>
    <xf numFmtId="0" fontId="57" fillId="0" borderId="29" xfId="0" applyFont="1" applyBorder="1" applyAlignment="1">
      <alignment horizontal="center" vertical="center" wrapText="1"/>
    </xf>
    <xf numFmtId="0" fontId="66" fillId="0" borderId="0" xfId="0" applyFont="1" applyAlignment="1">
      <alignment horizontal="center" wrapText="1"/>
    </xf>
    <xf numFmtId="0" fontId="64" fillId="0" borderId="33" xfId="0" applyFont="1" applyBorder="1" applyAlignment="1">
      <alignment horizontal="center"/>
    </xf>
    <xf numFmtId="0" fontId="64" fillId="0" borderId="29" xfId="0" applyFont="1" applyBorder="1" applyAlignment="1">
      <alignment horizontal="center"/>
    </xf>
    <xf numFmtId="0" fontId="64" fillId="0" borderId="35" xfId="0" applyFont="1" applyBorder="1" applyAlignment="1">
      <alignment horizontal="center"/>
    </xf>
    <xf numFmtId="0" fontId="64" fillId="0" borderId="36" xfId="0" applyFont="1" applyBorder="1" applyAlignment="1">
      <alignment horizontal="center"/>
    </xf>
    <xf numFmtId="0" fontId="64" fillId="0" borderId="30" xfId="0" applyFont="1" applyBorder="1" applyAlignment="1">
      <alignment horizontal="center"/>
    </xf>
    <xf numFmtId="0" fontId="64" fillId="0" borderId="31" xfId="0" applyFont="1" applyBorder="1" applyAlignment="1">
      <alignment horizontal="center"/>
    </xf>
    <xf numFmtId="0" fontId="64" fillId="0" borderId="32" xfId="0" applyFont="1" applyBorder="1" applyAlignment="1">
      <alignment horizontal="center"/>
    </xf>
    <xf numFmtId="0" fontId="16" fillId="0" borderId="0" xfId="48" applyFont="1" applyAlignment="1">
      <alignment horizontal="center"/>
    </xf>
    <xf numFmtId="0" fontId="11" fillId="0" borderId="0" xfId="48" applyBorder="1" applyAlignment="1">
      <alignment horizontal="center" wrapText="1"/>
    </xf>
    <xf numFmtId="0" fontId="11" fillId="0" borderId="21" xfId="48" applyBorder="1" applyAlignment="1">
      <alignment horizontal="center" wrapText="1"/>
    </xf>
    <xf numFmtId="0" fontId="11" fillId="0" borderId="23" xfId="48" applyBorder="1" applyAlignment="1">
      <alignment horizontal="center" wrapText="1"/>
    </xf>
    <xf numFmtId="0" fontId="12" fillId="0" borderId="0" xfId="48" applyFont="1" applyBorder="1" applyAlignment="1">
      <alignment horizontal="right" vertical="top"/>
    </xf>
    <xf numFmtId="3" fontId="12" fillId="0" borderId="24" xfId="48" applyNumberFormat="1" applyFont="1" applyBorder="1" applyAlignment="1">
      <alignment horizontal="center" vertical="top"/>
    </xf>
    <xf numFmtId="3" fontId="12" fillId="0" borderId="25" xfId="48" applyNumberFormat="1" applyFont="1" applyBorder="1" applyAlignment="1">
      <alignment horizontal="center" vertical="top"/>
    </xf>
    <xf numFmtId="3" fontId="16" fillId="0" borderId="0" xfId="0" applyNumberFormat="1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3" fontId="43" fillId="31" borderId="38" xfId="0" applyNumberFormat="1" applyFont="1" applyFill="1" applyBorder="1" applyAlignment="1">
      <alignment horizontal="center" vertical="center" wrapText="1"/>
    </xf>
    <xf numFmtId="3" fontId="43" fillId="31" borderId="39" xfId="0" applyNumberFormat="1" applyFont="1" applyFill="1" applyBorder="1" applyAlignment="1">
      <alignment horizontal="center" vertical="center" wrapText="1"/>
    </xf>
    <xf numFmtId="3" fontId="43" fillId="31" borderId="40" xfId="0" applyNumberFormat="1" applyFont="1" applyFill="1" applyBorder="1" applyAlignment="1">
      <alignment horizontal="center" vertical="center" wrapText="1"/>
    </xf>
    <xf numFmtId="3" fontId="43" fillId="31" borderId="25" xfId="0" applyNumberFormat="1" applyFont="1" applyFill="1" applyBorder="1" applyAlignment="1">
      <alignment horizontal="center" vertical="center" wrapText="1"/>
    </xf>
    <xf numFmtId="3" fontId="16" fillId="0" borderId="0" xfId="0" applyNumberFormat="1" applyFont="1" applyAlignment="1">
      <alignment horizontal="center"/>
    </xf>
    <xf numFmtId="3" fontId="15" fillId="0" borderId="0" xfId="0" applyNumberFormat="1" applyFont="1" applyAlignment="1">
      <alignment horizontal="center"/>
    </xf>
    <xf numFmtId="0" fontId="37" fillId="51" borderId="27" xfId="0" applyFont="1" applyFill="1" applyBorder="1" applyAlignment="1">
      <alignment horizontal="center" vertical="center" wrapText="1"/>
    </xf>
    <xf numFmtId="0" fontId="37" fillId="51" borderId="26" xfId="0" applyFont="1" applyFill="1" applyBorder="1" applyAlignment="1">
      <alignment horizontal="center" vertical="center" wrapText="1"/>
    </xf>
    <xf numFmtId="0" fontId="37" fillId="50" borderId="27" xfId="0" applyFont="1" applyFill="1" applyBorder="1" applyAlignment="1">
      <alignment horizontal="center" vertical="center" wrapText="1"/>
    </xf>
    <xf numFmtId="0" fontId="37" fillId="50" borderId="26" xfId="0" applyFont="1" applyFill="1" applyBorder="1" applyAlignment="1">
      <alignment horizontal="center" vertical="center" wrapText="1"/>
    </xf>
    <xf numFmtId="0" fontId="37" fillId="42" borderId="27" xfId="0" applyFont="1" applyFill="1" applyBorder="1" applyAlignment="1">
      <alignment horizontal="center" vertical="center" wrapText="1"/>
    </xf>
    <xf numFmtId="0" fontId="37" fillId="42" borderId="26" xfId="0" applyFont="1" applyFill="1" applyBorder="1" applyAlignment="1">
      <alignment horizontal="center" vertical="center" wrapText="1"/>
    </xf>
    <xf numFmtId="0" fontId="37" fillId="53" borderId="27" xfId="0" applyFont="1" applyFill="1" applyBorder="1" applyAlignment="1">
      <alignment horizontal="center" vertical="center" wrapText="1"/>
    </xf>
    <xf numFmtId="0" fontId="37" fillId="53" borderId="26" xfId="0" applyFont="1" applyFill="1" applyBorder="1" applyAlignment="1">
      <alignment horizontal="center" vertical="center" wrapText="1"/>
    </xf>
    <xf numFmtId="0" fontId="36" fillId="0" borderId="31" xfId="0" applyNumberFormat="1" applyFont="1" applyFill="1" applyBorder="1" applyAlignment="1">
      <alignment horizontal="center" vertical="center" textRotation="90" wrapText="1"/>
    </xf>
    <xf numFmtId="0" fontId="36" fillId="0" borderId="29" xfId="0" applyNumberFormat="1" applyFont="1" applyFill="1" applyBorder="1" applyAlignment="1">
      <alignment horizontal="center" vertical="center" textRotation="90" wrapText="1"/>
    </xf>
    <xf numFmtId="0" fontId="36" fillId="34" borderId="30" xfId="0" applyFont="1" applyFill="1" applyBorder="1" applyAlignment="1" applyProtection="1">
      <alignment horizontal="center" vertical="center" wrapText="1"/>
    </xf>
    <xf numFmtId="0" fontId="36" fillId="34" borderId="33" xfId="0" applyFont="1" applyFill="1" applyBorder="1" applyAlignment="1" applyProtection="1">
      <alignment horizontal="center" vertical="center" wrapText="1"/>
    </xf>
    <xf numFmtId="3" fontId="36" fillId="34" borderId="31" xfId="0" applyNumberFormat="1" applyFont="1" applyFill="1" applyBorder="1" applyAlignment="1">
      <alignment horizontal="center" vertical="center" wrapText="1"/>
    </xf>
    <xf numFmtId="3" fontId="36" fillId="34" borderId="29" xfId="0" applyNumberFormat="1" applyFont="1" applyFill="1" applyBorder="1" applyAlignment="1">
      <alignment horizontal="center" vertical="center" wrapText="1"/>
    </xf>
    <xf numFmtId="0" fontId="36" fillId="34" borderId="41" xfId="0" applyFont="1" applyFill="1" applyBorder="1" applyAlignment="1">
      <alignment horizontal="center" vertical="center"/>
    </xf>
    <xf numFmtId="0" fontId="36" fillId="34" borderId="42" xfId="0" applyFont="1" applyFill="1" applyBorder="1" applyAlignment="1">
      <alignment horizontal="center" vertical="center"/>
    </xf>
    <xf numFmtId="0" fontId="36" fillId="34" borderId="43" xfId="0" applyFont="1" applyFill="1" applyBorder="1" applyAlignment="1">
      <alignment horizontal="center" vertical="center"/>
    </xf>
    <xf numFmtId="3" fontId="36" fillId="34" borderId="53" xfId="0" applyNumberFormat="1" applyFont="1" applyFill="1" applyBorder="1" applyAlignment="1">
      <alignment horizontal="center" vertical="center" wrapText="1"/>
    </xf>
    <xf numFmtId="3" fontId="36" fillId="34" borderId="52" xfId="0" applyNumberFormat="1" applyFont="1" applyFill="1" applyBorder="1" applyAlignment="1">
      <alignment horizontal="center" vertical="center" wrapText="1"/>
    </xf>
    <xf numFmtId="0" fontId="44" fillId="0" borderId="29" xfId="0" applyFont="1" applyFill="1" applyBorder="1" applyAlignment="1">
      <alignment horizontal="center" vertical="center" wrapText="1"/>
    </xf>
    <xf numFmtId="0" fontId="44" fillId="0" borderId="34" xfId="0" applyFont="1" applyFill="1" applyBorder="1" applyAlignment="1">
      <alignment horizontal="center" vertical="center" wrapText="1"/>
    </xf>
    <xf numFmtId="0" fontId="44" fillId="0" borderId="36" xfId="0" applyFont="1" applyFill="1" applyBorder="1" applyAlignment="1">
      <alignment horizontal="center" vertical="center" wrapText="1"/>
    </xf>
    <xf numFmtId="0" fontId="44" fillId="0" borderId="37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6" fillId="0" borderId="0" xfId="35" applyFont="1" applyAlignment="1">
      <alignment horizontal="center" vertical="center"/>
    </xf>
    <xf numFmtId="0" fontId="16" fillId="0" borderId="0" xfId="35" applyFont="1" applyBorder="1" applyAlignment="1">
      <alignment horizontal="center" vertical="center" wrapText="1"/>
    </xf>
    <xf numFmtId="0" fontId="16" fillId="0" borderId="0" xfId="35" applyFont="1" applyBorder="1" applyAlignment="1">
      <alignment horizontal="center" vertical="center"/>
    </xf>
    <xf numFmtId="0" fontId="15" fillId="34" borderId="21" xfId="36" applyFont="1" applyFill="1" applyBorder="1" applyAlignment="1">
      <alignment horizontal="center" vertical="center"/>
    </xf>
    <xf numFmtId="0" fontId="15" fillId="34" borderId="22" xfId="36" applyFont="1" applyFill="1" applyBorder="1" applyAlignment="1">
      <alignment horizontal="center" vertical="center"/>
    </xf>
    <xf numFmtId="0" fontId="15" fillId="34" borderId="23" xfId="36" applyFont="1" applyFill="1" applyBorder="1" applyAlignment="1">
      <alignment horizontal="center" vertical="center"/>
    </xf>
    <xf numFmtId="0" fontId="15" fillId="34" borderId="24" xfId="36" applyFont="1" applyFill="1" applyBorder="1" applyAlignment="1">
      <alignment horizontal="center" vertical="center"/>
    </xf>
    <xf numFmtId="0" fontId="15" fillId="34" borderId="28" xfId="36" applyFont="1" applyFill="1" applyBorder="1" applyAlignment="1">
      <alignment horizontal="center" vertical="center"/>
    </xf>
    <xf numFmtId="0" fontId="15" fillId="34" borderId="25" xfId="36" applyFont="1" applyFill="1" applyBorder="1" applyAlignment="1">
      <alignment horizontal="center" vertical="center"/>
    </xf>
    <xf numFmtId="0" fontId="11" fillId="0" borderId="33" xfId="36" applyFont="1" applyFill="1" applyBorder="1" applyAlignment="1">
      <alignment horizontal="left" vertical="center"/>
    </xf>
    <xf numFmtId="0" fontId="11" fillId="0" borderId="29" xfId="36" applyFont="1" applyFill="1" applyBorder="1" applyAlignment="1">
      <alignment horizontal="left" vertical="center"/>
    </xf>
    <xf numFmtId="0" fontId="41" fillId="0" borderId="29" xfId="36" applyFont="1" applyBorder="1" applyAlignment="1">
      <alignment horizontal="center" vertical="center"/>
    </xf>
    <xf numFmtId="0" fontId="40" fillId="0" borderId="34" xfId="36" applyFont="1" applyBorder="1" applyAlignment="1">
      <alignment horizontal="center" vertical="center"/>
    </xf>
    <xf numFmtId="0" fontId="42" fillId="34" borderId="33" xfId="36" applyFont="1" applyFill="1" applyBorder="1" applyAlignment="1">
      <alignment horizontal="center" vertical="center"/>
    </xf>
    <xf numFmtId="0" fontId="42" fillId="34" borderId="29" xfId="36" applyFont="1" applyFill="1" applyBorder="1" applyAlignment="1">
      <alignment horizontal="center" vertical="center"/>
    </xf>
    <xf numFmtId="0" fontId="42" fillId="34" borderId="35" xfId="36" applyFont="1" applyFill="1" applyBorder="1" applyAlignment="1">
      <alignment horizontal="center" vertical="center"/>
    </xf>
    <xf numFmtId="0" fontId="42" fillId="34" borderId="36" xfId="36" applyFont="1" applyFill="1" applyBorder="1" applyAlignment="1">
      <alignment horizontal="center" vertical="center"/>
    </xf>
    <xf numFmtId="1" fontId="42" fillId="34" borderId="29" xfId="36" applyNumberFormat="1" applyFont="1" applyFill="1" applyBorder="1" applyAlignment="1">
      <alignment horizontal="center" vertical="center" wrapText="1"/>
    </xf>
    <xf numFmtId="0" fontId="42" fillId="34" borderId="36" xfId="36" applyFont="1" applyFill="1" applyBorder="1" applyAlignment="1">
      <alignment horizontal="center" vertical="center" wrapText="1"/>
    </xf>
    <xf numFmtId="0" fontId="42" fillId="38" borderId="29" xfId="36" applyFont="1" applyFill="1" applyBorder="1" applyAlignment="1">
      <alignment horizontal="center" vertical="center" wrapText="1"/>
    </xf>
    <xf numFmtId="0" fontId="42" fillId="38" borderId="34" xfId="36" applyFont="1" applyFill="1" applyBorder="1" applyAlignment="1">
      <alignment horizontal="center" vertical="center" wrapText="1"/>
    </xf>
    <xf numFmtId="0" fontId="42" fillId="38" borderId="36" xfId="36" applyFont="1" applyFill="1" applyBorder="1" applyAlignment="1">
      <alignment horizontal="center" vertical="center" wrapText="1"/>
    </xf>
    <xf numFmtId="0" fontId="42" fillId="38" borderId="37" xfId="36" applyFont="1" applyFill="1" applyBorder="1" applyAlignment="1">
      <alignment horizontal="center" vertical="center" wrapText="1"/>
    </xf>
    <xf numFmtId="0" fontId="15" fillId="34" borderId="30" xfId="36" applyFont="1" applyFill="1" applyBorder="1" applyAlignment="1">
      <alignment horizontal="center" vertical="center"/>
    </xf>
    <xf numFmtId="0" fontId="15" fillId="34" borderId="31" xfId="36" applyFont="1" applyFill="1" applyBorder="1" applyAlignment="1">
      <alignment horizontal="center" vertical="center"/>
    </xf>
    <xf numFmtId="0" fontId="15" fillId="34" borderId="35" xfId="36" applyFont="1" applyFill="1" applyBorder="1" applyAlignment="1">
      <alignment horizontal="center" vertical="center"/>
    </xf>
    <xf numFmtId="0" fontId="15" fillId="34" borderId="36" xfId="36" applyFont="1" applyFill="1" applyBorder="1" applyAlignment="1">
      <alignment horizontal="center" vertical="center"/>
    </xf>
    <xf numFmtId="1" fontId="42" fillId="34" borderId="32" xfId="36" applyNumberFormat="1" applyFont="1" applyFill="1" applyBorder="1" applyAlignment="1">
      <alignment horizontal="center" vertical="center" wrapText="1"/>
    </xf>
    <xf numFmtId="0" fontId="42" fillId="34" borderId="37" xfId="36" applyFont="1" applyFill="1" applyBorder="1" applyAlignment="1">
      <alignment horizontal="center" vertical="center" wrapText="1"/>
    </xf>
    <xf numFmtId="0" fontId="41" fillId="0" borderId="29" xfId="36" applyFont="1" applyFill="1" applyBorder="1" applyAlignment="1">
      <alignment horizontal="center" vertical="center"/>
    </xf>
    <xf numFmtId="0" fontId="40" fillId="0" borderId="34" xfId="36" applyFont="1" applyFill="1" applyBorder="1" applyAlignment="1">
      <alignment horizontal="center" vertical="center"/>
    </xf>
    <xf numFmtId="0" fontId="0" fillId="0" borderId="29" xfId="36" applyFont="1" applyFill="1" applyBorder="1" applyAlignment="1">
      <alignment horizontal="left" vertical="center" wrapText="1"/>
    </xf>
    <xf numFmtId="0" fontId="16" fillId="0" borderId="0" xfId="36" applyFont="1" applyFill="1" applyBorder="1" applyAlignment="1">
      <alignment horizontal="center" vertical="center"/>
    </xf>
  </cellXfs>
  <cellStyles count="61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Commentaire" xfId="28" builtinId="10" customBuiltin="1"/>
    <cellStyle name="Entrée" xfId="29" builtinId="20" customBuiltin="1"/>
    <cellStyle name="Euro" xfId="30"/>
    <cellStyle name="Euro 2" xfId="51"/>
    <cellStyle name="Insatisfaisant" xfId="31" builtinId="27" customBuiltin="1"/>
    <cellStyle name="Lien hypertexte" xfId="32" builtinId="8"/>
    <cellStyle name="Milliers 2" xfId="58"/>
    <cellStyle name="Neutre" xfId="33" builtinId="28" customBuiltin="1"/>
    <cellStyle name="Normal" xfId="0" builtinId="0"/>
    <cellStyle name="Normal 10" xfId="59"/>
    <cellStyle name="Normal 11" xfId="60"/>
    <cellStyle name="Normal 2" xfId="34"/>
    <cellStyle name="Normal 2 2" xfId="48"/>
    <cellStyle name="Normal 3" xfId="47"/>
    <cellStyle name="Normal 4" xfId="49"/>
    <cellStyle name="Normal 5" xfId="50"/>
    <cellStyle name="Normal 5 2" xfId="55"/>
    <cellStyle name="Normal 6" xfId="52"/>
    <cellStyle name="Normal 7" xfId="53"/>
    <cellStyle name="Normal 8" xfId="54"/>
    <cellStyle name="Normal 8 2" xfId="57"/>
    <cellStyle name="Normal 9" xfId="56"/>
    <cellStyle name="Normal_Bilan récap coms 2011 LE VRAI BON" xfId="35"/>
    <cellStyle name="Normal_Copie de Abonnements 2012 - synthèse budget et titres en cours" xfId="36"/>
    <cellStyle name="Satisfaisant" xfId="37" builtinId="26" customBuiltin="1"/>
    <cellStyle name="Sortie" xfId="38" builtinId="21" customBuiltin="1"/>
    <cellStyle name="Texte explicatif" xfId="39" builtinId="53" customBuiltin="1"/>
    <cellStyle name="Titre" xfId="40" builtinId="15" customBuiltin="1"/>
    <cellStyle name="Titre 1" xfId="41" builtinId="16" customBuiltin="1"/>
    <cellStyle name="Titre 2" xfId="42" builtinId="17" customBuiltin="1"/>
    <cellStyle name="Titre 3" xfId="43" builtinId="18" customBuiltin="1"/>
    <cellStyle name="Titre 4" xfId="44" builtinId="19" customBuiltin="1"/>
    <cellStyle name="Total" xfId="45" builtinId="25" customBuiltin="1"/>
    <cellStyle name="Vérification" xfId="46" builtinId="23" customBuiltin="1"/>
  </cellStyles>
  <dxfs count="0"/>
  <tableStyles count="0" defaultTableStyle="TableStyleMedium2" defaultPivotStyle="PivotStyleLight16"/>
  <colors>
    <mruColors>
      <color rgb="FFFFFF99"/>
      <color rgb="FFFFFFCC"/>
      <color rgb="FFCCFFCC"/>
      <color rgb="FF99FF99"/>
      <color rgb="FF99FFCC"/>
      <color rgb="FF99FF66"/>
      <color rgb="FFE39C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33" Type="http://schemas.openxmlformats.org/officeDocument/2006/relationships/externalLink" Target="externalLinks/externalLink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32" Type="http://schemas.openxmlformats.org/officeDocument/2006/relationships/externalLink" Target="externalLinks/externalLink16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externalLink" Target="externalLinks/externalLink12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31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14.xml"/><Relationship Id="rId35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000">
                <a:latin typeface="Arial" panose="020B0604020202020204" pitchFamily="34" charset="0"/>
                <a:cs typeface="Arial" panose="020B0604020202020204" pitchFamily="34" charset="0"/>
              </a:rPr>
              <a:t>%</a:t>
            </a:r>
            <a:r>
              <a:rPr lang="fr-FR" sz="1000" baseline="0">
                <a:latin typeface="Arial" panose="020B0604020202020204" pitchFamily="34" charset="0"/>
                <a:cs typeface="Arial" panose="020B0604020202020204" pitchFamily="34" charset="0"/>
              </a:rPr>
              <a:t> par médiathèque</a:t>
            </a:r>
            <a:endParaRPr lang="fr-FR" sz="10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7761520160857085"/>
          <c:y val="0.10555555555555556"/>
        </c:manualLayout>
      </c:layout>
      <c:overlay val="1"/>
      <c:spPr>
        <a:ln>
          <a:solidFill>
            <a:schemeClr val="tx2">
              <a:lumMod val="40000"/>
              <a:lumOff val="60000"/>
            </a:schemeClr>
          </a:solidFill>
        </a:ln>
      </c:spPr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3.6799999141440672E-2"/>
                  <c:y val="-3.13458269078501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4518517246578777E-3"/>
                  <c:y val="1.25383307631400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8622221554453858E-2"/>
                  <c:y val="4.179443587713357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2853801169590644E-2"/>
                  <c:y val="4.102974628171458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4800049116667434E-2"/>
                  <c:y val="4.587160979877515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1111049715276816E-2"/>
                      <c:h val="0.12516666666666665"/>
                    </c:manualLayout>
                  </c15:layout>
                </c:ext>
              </c:extLst>
            </c:dLbl>
            <c:dLbl>
              <c:idx val="5"/>
              <c:layout>
                <c:manualLayout>
                  <c:x val="-6.839459102699888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4305628463108777E-2"/>
                  <c:y val="-2.57392825896763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6.975745575662691E-2"/>
                  <c:y val="-1.9469816272965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7.2876364138693195E-2"/>
                  <c:y val="-4.5872047244094487E-2"/>
                </c:manualLayout>
              </c:layout>
              <c:spPr>
                <a:ln>
                  <a:noFill/>
                  <a:round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700" baseline="0"/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0838145231846019E-2"/>
                      <c:h val="0.11405555555555554"/>
                    </c:manualLayout>
                  </c15:layout>
                </c:ext>
              </c:extLst>
            </c:dLbl>
            <c:dLbl>
              <c:idx val="9"/>
              <c:layout>
                <c:manualLayout>
                  <c:x val="-6.3323172322757956E-2"/>
                  <c:y val="-1.87563429571303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4.869868459425028E-2"/>
                  <c:y val="5.555555555555548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5594541910331383E-2"/>
                  <c:y val="-1.25384951881014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0"/>
                  <c:y val="-4.179443587713357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8.8670503906309955E-2"/>
                  <c:y val="2.0844706911636042E-2"/>
                </c:manualLayout>
              </c:layout>
              <c:spPr>
                <a:ln>
                  <a:noFill/>
                  <a:round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700" baseline="0"/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8.5333947291676246E-2"/>
                      <c:h val="0.14203412073490815"/>
                    </c:manualLayout>
                  </c15:layout>
                </c:ext>
              </c:extLst>
            </c:dLbl>
            <c:dLbl>
              <c:idx val="14"/>
              <c:layout>
                <c:manualLayout>
                  <c:x val="9.8245614035087719E-2"/>
                  <c:y val="7.22222222222222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ln>
                <a:noFill/>
                <a:round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aseline="0"/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[2]Entrées!$B$16:$P$16</c:f>
              <c:strCache>
                <c:ptCount val="15"/>
                <c:pt idx="0">
                  <c:v>EZ</c:v>
                </c:pt>
                <c:pt idx="1">
                  <c:v>FE</c:v>
                </c:pt>
                <c:pt idx="2">
                  <c:v>VH</c:v>
                </c:pt>
                <c:pt idx="3">
                  <c:v>JR</c:v>
                </c:pt>
                <c:pt idx="4">
                  <c:v>GL</c:v>
                </c:pt>
                <c:pt idx="5">
                  <c:v>GA</c:v>
                </c:pt>
                <c:pt idx="6">
                  <c:v>SH</c:v>
                </c:pt>
                <c:pt idx="7">
                  <c:v>FG</c:v>
                </c:pt>
                <c:pt idx="8">
                  <c:v>CZ</c:v>
                </c:pt>
                <c:pt idx="9">
                  <c:v>AC</c:v>
                </c:pt>
                <c:pt idx="10">
                  <c:v>LV</c:v>
                </c:pt>
                <c:pt idx="11">
                  <c:v>GS</c:v>
                </c:pt>
                <c:pt idx="12">
                  <c:v>JG</c:v>
                </c:pt>
                <c:pt idx="13">
                  <c:v>JV</c:v>
                </c:pt>
                <c:pt idx="14">
                  <c:v>PL</c:v>
                </c:pt>
              </c:strCache>
            </c:strRef>
          </c:cat>
          <c:val>
            <c:numRef>
              <c:f>[2]Entrées!$B$29:$P$29</c:f>
              <c:numCache>
                <c:formatCode>General</c:formatCode>
                <c:ptCount val="15"/>
                <c:pt idx="0">
                  <c:v>662827</c:v>
                </c:pt>
                <c:pt idx="1">
                  <c:v>152006</c:v>
                </c:pt>
                <c:pt idx="2">
                  <c:v>100344</c:v>
                </c:pt>
                <c:pt idx="3">
                  <c:v>53472</c:v>
                </c:pt>
                <c:pt idx="4">
                  <c:v>67650</c:v>
                </c:pt>
                <c:pt idx="5">
                  <c:v>52032</c:v>
                </c:pt>
                <c:pt idx="6">
                  <c:v>92185</c:v>
                </c:pt>
                <c:pt idx="7">
                  <c:v>80604</c:v>
                </c:pt>
                <c:pt idx="8">
                  <c:v>31346</c:v>
                </c:pt>
                <c:pt idx="9">
                  <c:v>88443</c:v>
                </c:pt>
                <c:pt idx="10">
                  <c:v>11936</c:v>
                </c:pt>
                <c:pt idx="11">
                  <c:v>22546</c:v>
                </c:pt>
                <c:pt idx="12">
                  <c:v>57499</c:v>
                </c:pt>
                <c:pt idx="13">
                  <c:v>20434</c:v>
                </c:pt>
                <c:pt idx="14">
                  <c:v>10470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000"/>
              <a:t>%</a:t>
            </a:r>
            <a:r>
              <a:rPr lang="fr-FR" sz="1000" baseline="0"/>
              <a:t> par médiathèque</a:t>
            </a:r>
            <a:endParaRPr lang="fr-FR" sz="1000"/>
          </a:p>
        </c:rich>
      </c:tx>
      <c:layout>
        <c:manualLayout>
          <c:xMode val="edge"/>
          <c:yMode val="edge"/>
          <c:x val="0.747457273093173"/>
          <c:y val="7.1684587813620068E-2"/>
        </c:manualLayout>
      </c:layout>
      <c:overlay val="1"/>
      <c:spPr>
        <a:ln>
          <a:solidFill>
            <a:schemeClr val="tx2">
              <a:lumMod val="40000"/>
              <a:lumOff val="60000"/>
            </a:schemeClr>
          </a:solidFill>
        </a:ln>
      </c:spPr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1.4934503456692491E-2"/>
                  <c:y val="6.289428875154040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361111146835813E-2"/>
                  <c:y val="-2.087326852539542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7169921972963831E-2"/>
                  <c:y val="-8.143155121092075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4567871860924015E-2"/>
                  <c:y val="-8.01305055916528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6158961491486303E-2"/>
                  <c:y val="9.837883733264610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3054959310278895E-2"/>
                  <c:y val="-2.326514787067185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611328375593191E-2"/>
                  <c:y val="6.8756996773252808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2713662612017073E-2"/>
                  <c:y val="2.45134949529158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4.1923085891096147E-2"/>
                  <c:y val="1.638284461754108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4.5105774875691278E-2"/>
                  <c:y val="-2.66869867073067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4.7899157919897767E-2"/>
                  <c:y val="-3.952624201544703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5.1080748204755146E-2"/>
                  <c:y val="-0.1040536599591717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4.2297864579397597E-2"/>
                  <c:y val="-0.1722827119728313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1.4336810799388294E-2"/>
                  <c:y val="-0.1839253426655001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4.1682226493043872E-3"/>
                  <c:y val="-0.1252929942896922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6.0496849112268922E-3"/>
                  <c:y val="1.132277820111195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/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[6]Prêts!$B$1:$Q$1</c:f>
              <c:strCache>
                <c:ptCount val="16"/>
                <c:pt idx="0">
                  <c:v>AC</c:v>
                </c:pt>
                <c:pt idx="1">
                  <c:v>CZ</c:v>
                </c:pt>
                <c:pt idx="2">
                  <c:v>EZ</c:v>
                </c:pt>
                <c:pt idx="3">
                  <c:v>CR</c:v>
                </c:pt>
                <c:pt idx="4">
                  <c:v>FE</c:v>
                </c:pt>
                <c:pt idx="5">
                  <c:v>FG</c:v>
                </c:pt>
                <c:pt idx="6">
                  <c:v>GA</c:v>
                </c:pt>
                <c:pt idx="7">
                  <c:v>GL</c:v>
                </c:pt>
                <c:pt idx="8">
                  <c:v>GS</c:v>
                </c:pt>
                <c:pt idx="9">
                  <c:v>JG</c:v>
                </c:pt>
                <c:pt idx="10">
                  <c:v>JR</c:v>
                </c:pt>
                <c:pt idx="11">
                  <c:v>JV</c:v>
                </c:pt>
                <c:pt idx="12">
                  <c:v>LF</c:v>
                </c:pt>
                <c:pt idx="13">
                  <c:v>PL</c:v>
                </c:pt>
                <c:pt idx="14">
                  <c:v>SH</c:v>
                </c:pt>
                <c:pt idx="15">
                  <c:v>VH</c:v>
                </c:pt>
              </c:strCache>
            </c:strRef>
          </c:cat>
          <c:val>
            <c:numRef>
              <c:f>[6]Prêts!$B$14:$Q$14</c:f>
              <c:numCache>
                <c:formatCode>General</c:formatCode>
                <c:ptCount val="16"/>
                <c:pt idx="0">
                  <c:v>306159</c:v>
                </c:pt>
                <c:pt idx="1">
                  <c:v>43218</c:v>
                </c:pt>
                <c:pt idx="2">
                  <c:v>715834</c:v>
                </c:pt>
                <c:pt idx="3">
                  <c:v>51718</c:v>
                </c:pt>
                <c:pt idx="4">
                  <c:v>131525</c:v>
                </c:pt>
                <c:pt idx="5">
                  <c:v>154653</c:v>
                </c:pt>
                <c:pt idx="6">
                  <c:v>120929</c:v>
                </c:pt>
                <c:pt idx="7">
                  <c:v>115457</c:v>
                </c:pt>
                <c:pt idx="8">
                  <c:v>46510</c:v>
                </c:pt>
                <c:pt idx="9">
                  <c:v>91551</c:v>
                </c:pt>
                <c:pt idx="10">
                  <c:v>93628</c:v>
                </c:pt>
                <c:pt idx="11">
                  <c:v>38948</c:v>
                </c:pt>
                <c:pt idx="12">
                  <c:v>29933</c:v>
                </c:pt>
                <c:pt idx="13">
                  <c:v>32140</c:v>
                </c:pt>
                <c:pt idx="14">
                  <c:v>141648</c:v>
                </c:pt>
                <c:pt idx="15">
                  <c:v>255367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2.4500000643044636E-2"/>
                  <c:y val="-6.47071324287264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16222666045075917"/>
                  <c:y val="-7.7733434005680798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6501400914822126"/>
                  <c:y val="-0.1072397799590119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2666667524059514E-2"/>
                  <c:y val="2.08732685253956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1007119487430538"/>
                  <c:y val="-1.36986301369863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0.17599570523145225"/>
                  <c:y val="-0.1142846870168626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3972223901283209E-2"/>
                  <c:y val="-6.47071324287264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9472223258238584E-2"/>
                  <c:y val="1.461128796777693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5.0361112432925084E-2"/>
                  <c:y val="2.08732685253956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aseline="0"/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'[3]Abonnés au 31 cate'!$A$3:$A$11</c:f>
              <c:strCache>
                <c:ptCount val="9"/>
                <c:pt idx="0">
                  <c:v>Adultes </c:v>
                </c:pt>
                <c:pt idx="1">
                  <c:v>Ass. maternelles</c:v>
                </c:pt>
                <c:pt idx="2">
                  <c:v>BCD</c:v>
                </c:pt>
                <c:pt idx="3">
                  <c:v>Chercheurs</c:v>
                </c:pt>
                <c:pt idx="4">
                  <c:v>Classes crèches</c:v>
                </c:pt>
                <c:pt idx="5">
                  <c:v>Collectivités</c:v>
                </c:pt>
                <c:pt idx="6">
                  <c:v>Enfants</c:v>
                </c:pt>
                <c:pt idx="7">
                  <c:v>Jeunes</c:v>
                </c:pt>
                <c:pt idx="8">
                  <c:v>Personnel</c:v>
                </c:pt>
              </c:strCache>
            </c:strRef>
          </c:cat>
          <c:val>
            <c:numRef>
              <c:f>'[3]Abonnés au 31 cate'!$R$3:$R$11</c:f>
              <c:numCache>
                <c:formatCode>General</c:formatCode>
                <c:ptCount val="9"/>
                <c:pt idx="0">
                  <c:v>23285</c:v>
                </c:pt>
                <c:pt idx="1">
                  <c:v>405</c:v>
                </c:pt>
                <c:pt idx="2">
                  <c:v>55</c:v>
                </c:pt>
                <c:pt idx="3">
                  <c:v>227</c:v>
                </c:pt>
                <c:pt idx="4">
                  <c:v>1131</c:v>
                </c:pt>
                <c:pt idx="5">
                  <c:v>338</c:v>
                </c:pt>
                <c:pt idx="6">
                  <c:v>17725</c:v>
                </c:pt>
                <c:pt idx="7">
                  <c:v>3859</c:v>
                </c:pt>
                <c:pt idx="8">
                  <c:v>422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aseline="0"/>
              <a:t>Provenance des usagers</a:t>
            </a:r>
          </a:p>
        </c:rich>
      </c:tx>
      <c:layout>
        <c:manualLayout>
          <c:xMode val="edge"/>
          <c:yMode val="edge"/>
          <c:x val="0.71045543965303315"/>
          <c:y val="2.50980371490474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1.904761904761897E-2"/>
                  <c:y val="-2.57234726688102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5396825396825418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7922610924572994E-2"/>
                  <c:y val="5.578948554177513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8.8888888888888892E-2"/>
                  <c:y val="-8.574490889603448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9.43193997856377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13333333333333333"/>
                  <c:y val="-5.144694533762057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'[4]2018 trié'!$U$84:$U$89</c:f>
              <c:strCache>
                <c:ptCount val="6"/>
                <c:pt idx="0">
                  <c:v>Montpellier </c:v>
                </c:pt>
                <c:pt idx="1">
                  <c:v>Communes dotées d'une médiathèque métropolitaine</c:v>
                </c:pt>
                <c:pt idx="2">
                  <c:v>Communes Métropole hors Montpellier</c:v>
                </c:pt>
                <c:pt idx="3">
                  <c:v>Communes Hérault hors Métropole</c:v>
                </c:pt>
                <c:pt idx="4">
                  <c:v>Hors Hérault</c:v>
                </c:pt>
                <c:pt idx="5">
                  <c:v>Autres, non renseigné</c:v>
                </c:pt>
              </c:strCache>
            </c:strRef>
          </c:cat>
          <c:val>
            <c:numRef>
              <c:f>'[4]2018 trié'!$V$84:$V$89</c:f>
              <c:numCache>
                <c:formatCode>General</c:formatCode>
                <c:ptCount val="6"/>
                <c:pt idx="0">
                  <c:v>27225</c:v>
                </c:pt>
                <c:pt idx="1">
                  <c:v>9069</c:v>
                </c:pt>
                <c:pt idx="2">
                  <c:v>5200</c:v>
                </c:pt>
                <c:pt idx="3">
                  <c:v>2179</c:v>
                </c:pt>
                <c:pt idx="4">
                  <c:v>114</c:v>
                </c:pt>
                <c:pt idx="5">
                  <c:v>3660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 baseline="0"/>
              <a:t>Abonnés : répartition Femmes / Hommes</a:t>
            </a:r>
          </a:p>
        </c:rich>
      </c:tx>
      <c:layout>
        <c:manualLayout>
          <c:xMode val="edge"/>
          <c:yMode val="edge"/>
          <c:x val="0.25693209836373759"/>
          <c:y val="3.11284312149980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830748429173626"/>
          <c:y val="0.15698917232408438"/>
          <c:w val="0.82292300239329585"/>
          <c:h val="0.49256288489230676"/>
        </c:manualLayout>
      </c:layout>
      <c:barChart>
        <c:barDir val="col"/>
        <c:grouping val="clustered"/>
        <c:varyColors val="0"/>
        <c:ser>
          <c:idx val="0"/>
          <c:order val="0"/>
          <c:tx>
            <c:v>Femmes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'[5]Abonnés par âge'!$V$5:$V$14</c:f>
              <c:strCache>
                <c:ptCount val="10"/>
                <c:pt idx="0">
                  <c:v>00 - 02 ans</c:v>
                </c:pt>
                <c:pt idx="1">
                  <c:v>03 - 10 ans</c:v>
                </c:pt>
                <c:pt idx="2">
                  <c:v>11 - 14 ans</c:v>
                </c:pt>
                <c:pt idx="3">
                  <c:v>15 - 17 ans</c:v>
                </c:pt>
                <c:pt idx="4">
                  <c:v>18 - 24 ans</c:v>
                </c:pt>
                <c:pt idx="5">
                  <c:v>25 - 29 ans</c:v>
                </c:pt>
                <c:pt idx="6">
                  <c:v>30 - 39 ans</c:v>
                </c:pt>
                <c:pt idx="7">
                  <c:v>40 - 59 ans</c:v>
                </c:pt>
                <c:pt idx="8">
                  <c:v>60 - 74 ans</c:v>
                </c:pt>
                <c:pt idx="9">
                  <c:v>75 et plus</c:v>
                </c:pt>
              </c:strCache>
            </c:strRef>
          </c:cat>
          <c:val>
            <c:numRef>
              <c:f>'[5]Abonnés par âge'!$W$5:$W$14</c:f>
              <c:numCache>
                <c:formatCode>General</c:formatCode>
                <c:ptCount val="10"/>
                <c:pt idx="0">
                  <c:v>0.60347826086956524</c:v>
                </c:pt>
                <c:pt idx="1">
                  <c:v>0.54950542590992024</c:v>
                </c:pt>
                <c:pt idx="2">
                  <c:v>0.5334094802969731</c:v>
                </c:pt>
                <c:pt idx="3">
                  <c:v>0.51022110972048396</c:v>
                </c:pt>
                <c:pt idx="4">
                  <c:v>0.62705798138869007</c:v>
                </c:pt>
                <c:pt idx="5">
                  <c:v>0.66549912434325742</c:v>
                </c:pt>
                <c:pt idx="6">
                  <c:v>0.70091896407685883</c:v>
                </c:pt>
                <c:pt idx="7">
                  <c:v>0.67311475409836063</c:v>
                </c:pt>
                <c:pt idx="8">
                  <c:v>0.6804835924006909</c:v>
                </c:pt>
                <c:pt idx="9">
                  <c:v>0.65957446808510634</c:v>
                </c:pt>
              </c:numCache>
            </c:numRef>
          </c:val>
        </c:ser>
        <c:ser>
          <c:idx val="1"/>
          <c:order val="1"/>
          <c:tx>
            <c:v>Hommes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'[5]Abonnés par âge'!$V$5:$V$14</c:f>
              <c:strCache>
                <c:ptCount val="10"/>
                <c:pt idx="0">
                  <c:v>00 - 02 ans</c:v>
                </c:pt>
                <c:pt idx="1">
                  <c:v>03 - 10 ans</c:v>
                </c:pt>
                <c:pt idx="2">
                  <c:v>11 - 14 ans</c:v>
                </c:pt>
                <c:pt idx="3">
                  <c:v>15 - 17 ans</c:v>
                </c:pt>
                <c:pt idx="4">
                  <c:v>18 - 24 ans</c:v>
                </c:pt>
                <c:pt idx="5">
                  <c:v>25 - 29 ans</c:v>
                </c:pt>
                <c:pt idx="6">
                  <c:v>30 - 39 ans</c:v>
                </c:pt>
                <c:pt idx="7">
                  <c:v>40 - 59 ans</c:v>
                </c:pt>
                <c:pt idx="8">
                  <c:v>60 - 74 ans</c:v>
                </c:pt>
                <c:pt idx="9">
                  <c:v>75 et plus</c:v>
                </c:pt>
              </c:strCache>
            </c:strRef>
          </c:cat>
          <c:val>
            <c:numRef>
              <c:f>'[5]Abonnés par âge'!$X$5:$X$14</c:f>
              <c:numCache>
                <c:formatCode>General</c:formatCode>
                <c:ptCount val="10"/>
                <c:pt idx="0">
                  <c:v>0.39304347826086955</c:v>
                </c:pt>
                <c:pt idx="1">
                  <c:v>0.44905406703159512</c:v>
                </c:pt>
                <c:pt idx="2">
                  <c:v>0.46468684561203122</c:v>
                </c:pt>
                <c:pt idx="3">
                  <c:v>0.48727576136837714</c:v>
                </c:pt>
                <c:pt idx="4">
                  <c:v>0.36972083035075159</c:v>
                </c:pt>
                <c:pt idx="5">
                  <c:v>0.33391710449503792</c:v>
                </c:pt>
                <c:pt idx="6">
                  <c:v>0.2928153717627402</c:v>
                </c:pt>
                <c:pt idx="7">
                  <c:v>0.3253551912568306</c:v>
                </c:pt>
                <c:pt idx="8">
                  <c:v>0.3182603234416706</c:v>
                </c:pt>
                <c:pt idx="9">
                  <c:v>0.33987997817785054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7731000"/>
        <c:axId val="217731392"/>
      </c:barChart>
      <c:catAx>
        <c:axId val="217731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7731392"/>
        <c:crosses val="autoZero"/>
        <c:auto val="1"/>
        <c:lblAlgn val="ctr"/>
        <c:lblOffset val="100"/>
        <c:noMultiLvlLbl val="0"/>
      </c:catAx>
      <c:valAx>
        <c:axId val="21773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7731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r>
              <a:rPr lang="en-US" sz="1200" baseline="0">
                <a:latin typeface="Arial" panose="020B0604020202020204" pitchFamily="34" charset="0"/>
              </a:rPr>
              <a:t>Achats par loc 2018 : nbre de docs et 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9.9881106404524841E-2"/>
                  <c:y val="-9.3457943925233638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3781215810601154E-2"/>
                  <c:y val="-9.3457943925233638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5.073326039594913E-2"/>
                  <c:y val="-7.47663551401869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4.7562431621202189E-2"/>
                  <c:y val="-1.1422505637102049E-1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5366630197974447E-2"/>
                  <c:y val="9.3457943925233638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1220774071708668E-2"/>
                  <c:y val="1.869158878504672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4.280618845908208E-2"/>
                  <c:y val="6.2305295950156906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2.0610387035854334E-2"/>
                  <c:y val="6.2305295950156906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7.9270719368670518E-3"/>
                  <c:y val="3.1152647975077881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5.7074917945442796E-2"/>
                  <c:y val="3.115264797507674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3.1708287747468207E-2"/>
                  <c:y val="9.345794392523251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1708287747468235E-2"/>
                  <c:y val="-1.1422505637102049E-1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3293702134841618E-2"/>
                  <c:y val="0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3.3293702134841646E-2"/>
                  <c:y val="0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8.2441548143417337E-2"/>
                  <c:y val="2.803738317757009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6.0245746720189619E-2"/>
                  <c:y val="-6.2305295950155761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8.561237691816416E-2"/>
                  <c:y val="-3.738317757009346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2.3781215810601213E-2"/>
                  <c:y val="-4.984423676012460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1.7439558261107456E-2"/>
                  <c:y val="-3.115264797507788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'[17]Pour rapport'!$B$2:$T$2</c:f>
              <c:strCache>
                <c:ptCount val="19"/>
                <c:pt idx="0">
                  <c:v>Réseau</c:v>
                </c:pt>
                <c:pt idx="1">
                  <c:v>Zola services</c:v>
                </c:pt>
                <c:pt idx="2">
                  <c:v>zola Forum</c:v>
                </c:pt>
                <c:pt idx="3">
                  <c:v>Zola Recherche</c:v>
                </c:pt>
                <c:pt idx="4">
                  <c:v>Zola
Centre de Ressources</c:v>
                </c:pt>
                <c:pt idx="5">
                  <c:v>Fellini</c:v>
                </c:pt>
                <c:pt idx="6">
                  <c:v>Hugo</c:v>
                </c:pt>
                <c:pt idx="7">
                  <c:v>Rousseau</c:v>
                </c:pt>
                <c:pt idx="8">
                  <c:v>Garcia Lorca</c:v>
                </c:pt>
                <c:pt idx="9">
                  <c:v>La Gare</c:v>
                </c:pt>
                <c:pt idx="10">
                  <c:v>Shakespeare</c:v>
                </c:pt>
                <c:pt idx="11">
                  <c:v>Giroud</c:v>
                </c:pt>
                <c:pt idx="12">
                  <c:v>Césaire</c:v>
                </c:pt>
                <c:pt idx="13">
                  <c:v>Camus</c:v>
                </c:pt>
                <c:pt idx="14">
                  <c:v>La Fontaine</c:v>
                </c:pt>
                <c:pt idx="15">
                  <c:v>Sand</c:v>
                </c:pt>
                <c:pt idx="16">
                  <c:v>Langevin</c:v>
                </c:pt>
                <c:pt idx="17">
                  <c:v>Giono</c:v>
                </c:pt>
                <c:pt idx="18">
                  <c:v>Verne</c:v>
                </c:pt>
              </c:strCache>
            </c:strRef>
          </c:cat>
          <c:val>
            <c:numRef>
              <c:f>'[17]Pour rapport'!$B$6:$T$6</c:f>
              <c:numCache>
                <c:formatCode>General</c:formatCode>
                <c:ptCount val="19"/>
                <c:pt idx="0">
                  <c:v>1007</c:v>
                </c:pt>
                <c:pt idx="1">
                  <c:v>12870</c:v>
                </c:pt>
                <c:pt idx="2">
                  <c:v>273</c:v>
                </c:pt>
                <c:pt idx="3">
                  <c:v>798</c:v>
                </c:pt>
                <c:pt idx="4">
                  <c:v>2429</c:v>
                </c:pt>
                <c:pt idx="5">
                  <c:v>1862</c:v>
                </c:pt>
                <c:pt idx="6">
                  <c:v>3683</c:v>
                </c:pt>
                <c:pt idx="7">
                  <c:v>3290</c:v>
                </c:pt>
                <c:pt idx="8">
                  <c:v>2628</c:v>
                </c:pt>
                <c:pt idx="9">
                  <c:v>2521</c:v>
                </c:pt>
                <c:pt idx="10">
                  <c:v>3151</c:v>
                </c:pt>
                <c:pt idx="11">
                  <c:v>3068</c:v>
                </c:pt>
                <c:pt idx="12">
                  <c:v>2923</c:v>
                </c:pt>
                <c:pt idx="13">
                  <c:v>3681</c:v>
                </c:pt>
                <c:pt idx="14">
                  <c:v>853</c:v>
                </c:pt>
                <c:pt idx="15">
                  <c:v>1212</c:v>
                </c:pt>
                <c:pt idx="16">
                  <c:v>724</c:v>
                </c:pt>
                <c:pt idx="17">
                  <c:v>2507</c:v>
                </c:pt>
                <c:pt idx="18">
                  <c:v>1185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762000" y="4381501"/>
    <xdr:ext cx="8143875" cy="2286000"/>
    <xdr:graphicFrame macro="">
      <xdr:nvGraphicFramePr>
        <xdr:cNvPr id="5" name="Graphique 4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409576" y="2266950"/>
    <xdr:ext cx="8010524" cy="4076700"/>
    <xdr:graphicFrame macro="">
      <xdr:nvGraphicFramePr>
        <xdr:cNvPr id="5" name="Graphique 4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0.01287</cdr:x>
      <cdr:y>0.0625</cdr:y>
    </cdr:from>
    <cdr:to>
      <cdr:x>0.20351</cdr:x>
      <cdr:y>0.90833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04775" y="142874"/>
          <a:ext cx="1552575" cy="1933575"/>
        </a:xfrm>
        <a:prstGeom xmlns:a="http://schemas.openxmlformats.org/drawingml/2006/main" prst="rect">
          <a:avLst/>
        </a:prstGeom>
        <a:ln xmlns:a="http://schemas.openxmlformats.org/drawingml/2006/main" w="3175">
          <a:solidFill>
            <a:schemeClr val="tx2">
              <a:lumMod val="40000"/>
              <a:lumOff val="60000"/>
            </a:schemeClr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900">
              <a:latin typeface="Arial" panose="020B0604020202020204" pitchFamily="34" charset="0"/>
              <a:cs typeface="Arial" panose="020B0604020202020204" pitchFamily="34" charset="0"/>
            </a:rPr>
            <a:t>Jean-Jacques Rousseau : fermeture pour travaux du 12 juin au 28 novembre 2018</a:t>
          </a:r>
        </a:p>
        <a:p xmlns:a="http://schemas.openxmlformats.org/drawingml/2006/main">
          <a:endParaRPr lang="fr-FR" sz="9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>
              <a:latin typeface="Arial" panose="020B0604020202020204" pitchFamily="34" charset="0"/>
              <a:cs typeface="Arial" panose="020B0604020202020204" pitchFamily="34" charset="0"/>
            </a:rPr>
            <a:t>Aimé Césaire : </a:t>
          </a:r>
          <a:r>
            <a:rPr lang="fr-FR" sz="9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réouverture le 19 septembre 2018 après reconstruction (depuis juin 2015)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90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Jules Verne</a:t>
          </a:r>
          <a:r>
            <a:rPr lang="fr-FR" sz="900">
              <a:latin typeface="Arial" panose="020B0604020202020204" pitchFamily="34" charset="0"/>
              <a:cs typeface="Arial" panose="020B0604020202020204" pitchFamily="34" charset="0"/>
            </a:rPr>
            <a:t> : intégration le 1er juillet 2018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676275" y="4305300"/>
    <xdr:ext cx="8191501" cy="2657475"/>
    <xdr:graphicFrame macro="">
      <xdr:nvGraphicFramePr>
        <xdr:cNvPr id="3" name="Graphique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0.04705</cdr:x>
      <cdr:y>0.14286</cdr:y>
    </cdr:from>
    <cdr:to>
      <cdr:x>0.17068</cdr:x>
      <cdr:y>0.80788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09574" y="276225"/>
          <a:ext cx="1076325" cy="1285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0.0372</cdr:x>
      <cdr:y>0.13793</cdr:y>
    </cdr:from>
    <cdr:to>
      <cdr:x>0.17724</cdr:x>
      <cdr:y>0.90148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323849" y="266700"/>
          <a:ext cx="1219200" cy="1476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0.01121</cdr:x>
      <cdr:y>0.15271</cdr:y>
    </cdr:from>
    <cdr:to>
      <cdr:x>0.21295</cdr:x>
      <cdr:y>0.92832</cdr:y>
    </cdr:to>
    <cdr:sp macro="" textlink="">
      <cdr:nvSpPr>
        <cdr:cNvPr id="7" name="ZoneTexte 6"/>
        <cdr:cNvSpPr txBox="1"/>
      </cdr:nvSpPr>
      <cdr:spPr>
        <a:xfrm xmlns:a="http://schemas.openxmlformats.org/drawingml/2006/main">
          <a:off x="85725" y="405821"/>
          <a:ext cx="1543050" cy="2061154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9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Jean-Jacques Rousseau : fermeture pour travaux du 12 juin au 28 novembre 2018</a:t>
          </a:r>
        </a:p>
        <a:p xmlns:a="http://schemas.openxmlformats.org/drawingml/2006/main">
          <a:endParaRPr lang="fr-FR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eaLnBrk="1" fontAlgn="auto" latinLnBrk="0" hangingPunct="1"/>
          <a:r>
            <a:rPr lang="fr-FR" sz="9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Aimé Césaire : réouverture le 19 septembre 2018 après reconstruction (depuis juin 2015)</a:t>
          </a:r>
        </a:p>
        <a:p xmlns:a="http://schemas.openxmlformats.org/drawingml/2006/main">
          <a:pPr eaLnBrk="1" fontAlgn="auto" latinLnBrk="0" hangingPunct="1"/>
          <a:endParaRPr lang="fr-FR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eaLnBrk="1" fontAlgn="auto" latinLnBrk="0" hangingPunct="1"/>
          <a:r>
            <a:rPr lang="fr-FR" sz="9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Jules Verne : intégration le 1er juillet 2018</a:t>
          </a:r>
          <a:endParaRPr lang="fr-FR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fr-FR" sz="1100"/>
            <a:t>  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306456</xdr:colOff>
      <xdr:row>25</xdr:row>
      <xdr:rowOff>27772</xdr:rowOff>
    </xdr:from>
    <xdr:to>
      <xdr:col>12</xdr:col>
      <xdr:colOff>273327</xdr:colOff>
      <xdr:row>30</xdr:row>
      <xdr:rowOff>168090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44838" y="5137654"/>
          <a:ext cx="3877724" cy="119367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152400" y="3743325"/>
    <xdr:ext cx="8562976" cy="2781300"/>
    <xdr:graphicFrame macro="">
      <xdr:nvGraphicFramePr>
        <xdr:cNvPr id="3" name="Graphique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1790701" y="4752975"/>
    <xdr:ext cx="6334124" cy="2219325"/>
    <xdr:graphicFrame macro="">
      <xdr:nvGraphicFramePr>
        <xdr:cNvPr id="5" name="Graphique 4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5324475" y="3305176"/>
    <xdr:ext cx="3457575" cy="2638424"/>
    <xdr:graphicFrame macro="">
      <xdr:nvGraphicFramePr>
        <xdr:cNvPr id="4" name="Graphique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 editAs="oneCell">
    <xdr:from>
      <xdr:col>0</xdr:col>
      <xdr:colOff>323851</xdr:colOff>
      <xdr:row>16</xdr:row>
      <xdr:rowOff>9525</xdr:rowOff>
    </xdr:from>
    <xdr:to>
      <xdr:col>12</xdr:col>
      <xdr:colOff>257175</xdr:colOff>
      <xdr:row>32</xdr:row>
      <xdr:rowOff>85725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3851" y="3305175"/>
          <a:ext cx="4610099" cy="26670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1011557</xdr:colOff>
      <xdr:row>17</xdr:row>
      <xdr:rowOff>79376</xdr:rowOff>
    </xdr:from>
    <xdr:to>
      <xdr:col>14</xdr:col>
      <xdr:colOff>15875</xdr:colOff>
      <xdr:row>36</xdr:row>
      <xdr:rowOff>47625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1557" y="3603626"/>
          <a:ext cx="5751193" cy="29844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8/Chiffres%20pour%20graphiques/Formation%20201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8/Chiffres%20pour%20graphiques/Retours%202018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8/Chiffres%20pour%20graphiques/Retours%20d&#233;centralis&#233;s%202018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8/Chiffres%20pour%20graphiques/TRD/Retours%20decentralis&#233;s%20d&#233;tail%202018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7/TAD%202017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8/Chiffres%20pour%20graphiques/Taux%20rotation%20RDC%20EZ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8/Chiffres%20pour%20graphiques/Pr&#234;ts%20par%20domaines%202018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8/Acquisitions/Modele%20Bilan%20Ttes%20coms%202018%20pour%20graphiques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8/Acquisitions/Acq%20par%20loc%20et%20Bilan%20Multiples%202018%20le%20bon%2014-02-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8/Chiffres%20pour%20graphiques/Entr&#233;es%2020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8/Chiffres%20pour%20graphiques/Abo%20au%2031%20cate%20et%20typ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8/Chiffres%20pour%20graphiques/Abonn&#233;s%20au%2031%20communes%202018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8/Chiffres%20pour%20graphiques/abonn&#233;s%20age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8/Chiffres%20pour%20graphiques/Pr&#234;ts%202018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8/Chiffres%20pour%20graphiques/Pr&#234;ts%20cate%202017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8/Chiffres%20pour%20graphiques/Pr&#234;ts%20commune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8/Chiffres%20pour%20graphiques/R&#233;sa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ique1"/>
      <sheetName val="Pour rapport"/>
      <sheetName val="Graph2"/>
      <sheetName val="Feuil6"/>
      <sheetName val="Noms caté"/>
    </sheetNames>
    <sheetDataSet>
      <sheetData sheetId="0" refreshError="1"/>
      <sheetData sheetId="1">
        <row r="14">
          <cell r="A14" t="str">
            <v>Categorie A</v>
          </cell>
          <cell r="C14">
            <v>10</v>
          </cell>
        </row>
        <row r="15">
          <cell r="A15" t="str">
            <v>Categorie B</v>
          </cell>
          <cell r="C15">
            <v>37</v>
          </cell>
        </row>
        <row r="16">
          <cell r="A16" t="str">
            <v>Categorie C</v>
          </cell>
          <cell r="C16">
            <v>83</v>
          </cell>
        </row>
      </sheetData>
      <sheetData sheetId="2" refreshError="1"/>
      <sheetData sheetId="3">
        <row r="18">
          <cell r="E18" t="str">
            <v>Formations "métiers"</v>
          </cell>
          <cell r="F18">
            <v>210.5</v>
          </cell>
        </row>
        <row r="19">
          <cell r="E19" t="str">
            <v>Besoins collectifs réseau</v>
          </cell>
          <cell r="F19">
            <v>88</v>
          </cell>
        </row>
        <row r="20">
          <cell r="E20" t="str">
            <v>Sécurité</v>
          </cell>
          <cell r="F20">
            <v>22.5</v>
          </cell>
        </row>
        <row r="21">
          <cell r="E21" t="str">
            <v>Bureautique</v>
          </cell>
          <cell r="F21">
            <v>24</v>
          </cell>
        </row>
        <row r="22">
          <cell r="E22" t="str">
            <v>Formation d'intégration</v>
          </cell>
          <cell r="F22">
            <v>25</v>
          </cell>
        </row>
        <row r="23">
          <cell r="E23" t="str">
            <v>Concours et examen</v>
          </cell>
          <cell r="F23">
            <v>10.5</v>
          </cell>
        </row>
      </sheetData>
      <sheetData sheetId="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retours 2018"/>
    </sheetNames>
    <sheetDataSet>
      <sheetData sheetId="0" refreshError="1"/>
      <sheetData sheetId="1">
        <row r="3">
          <cell r="B3" t="str">
            <v>AC</v>
          </cell>
          <cell r="C3" t="str">
            <v>CZ</v>
          </cell>
          <cell r="D3" t="str">
            <v>EZ</v>
          </cell>
          <cell r="E3" t="str">
            <v>CR</v>
          </cell>
          <cell r="F3" t="str">
            <v>FE</v>
          </cell>
          <cell r="G3" t="str">
            <v>FG</v>
          </cell>
          <cell r="H3" t="str">
            <v>GA</v>
          </cell>
          <cell r="I3" t="str">
            <v>GL</v>
          </cell>
          <cell r="J3" t="str">
            <v>GS</v>
          </cell>
          <cell r="K3" t="str">
            <v>JG</v>
          </cell>
          <cell r="L3" t="str">
            <v>JR</v>
          </cell>
          <cell r="M3" t="str">
            <v>JV</v>
          </cell>
          <cell r="N3" t="str">
            <v>LF</v>
          </cell>
          <cell r="O3" t="str">
            <v>PL</v>
          </cell>
          <cell r="P3" t="str">
            <v>SH</v>
          </cell>
          <cell r="Q3" t="str">
            <v>VH</v>
          </cell>
        </row>
        <row r="16">
          <cell r="B16">
            <v>269202</v>
          </cell>
          <cell r="C16">
            <v>33830</v>
          </cell>
          <cell r="D16">
            <v>565830</v>
          </cell>
          <cell r="E16">
            <v>54114</v>
          </cell>
          <cell r="F16">
            <v>109326</v>
          </cell>
          <cell r="G16">
            <v>133252</v>
          </cell>
          <cell r="H16">
            <v>108563</v>
          </cell>
          <cell r="I16">
            <v>99379</v>
          </cell>
          <cell r="J16">
            <v>40694</v>
          </cell>
          <cell r="K16">
            <v>81318</v>
          </cell>
          <cell r="L16">
            <v>84108</v>
          </cell>
          <cell r="M16">
            <v>31620</v>
          </cell>
          <cell r="N16">
            <v>25600</v>
          </cell>
          <cell r="O16">
            <v>30375</v>
          </cell>
          <cell r="P16">
            <v>127076</v>
          </cell>
          <cell r="Q16">
            <v>236502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Feuil1"/>
    </sheetNames>
    <sheetDataSet>
      <sheetData sheetId="0" refreshError="1"/>
      <sheetData sheetId="1">
        <row r="18">
          <cell r="B18">
            <v>2011</v>
          </cell>
          <cell r="C18">
            <v>2012</v>
          </cell>
          <cell r="D18">
            <v>2013</v>
          </cell>
          <cell r="E18">
            <v>2014</v>
          </cell>
          <cell r="F18">
            <v>2015</v>
          </cell>
          <cell r="G18">
            <v>2016</v>
          </cell>
          <cell r="H18">
            <v>2017</v>
          </cell>
          <cell r="I18">
            <v>2018</v>
          </cell>
        </row>
        <row r="31">
          <cell r="B31">
            <v>40232</v>
          </cell>
          <cell r="C31">
            <v>118075</v>
          </cell>
          <cell r="D31">
            <v>171098</v>
          </cell>
          <cell r="E31">
            <v>195909</v>
          </cell>
          <cell r="F31">
            <v>221799</v>
          </cell>
          <cell r="G31">
            <v>225787</v>
          </cell>
          <cell r="H31">
            <v>242382</v>
          </cell>
          <cell r="I31">
            <v>266539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</sheetNames>
    <sheetDataSet>
      <sheetData sheetId="0">
        <row r="4">
          <cell r="C4" t="str">
            <v>AC</v>
          </cell>
          <cell r="D4" t="str">
            <v>CR</v>
          </cell>
          <cell r="E4" t="str">
            <v>CZ</v>
          </cell>
          <cell r="F4" t="str">
            <v>EZ</v>
          </cell>
          <cell r="G4" t="str">
            <v>FE</v>
          </cell>
          <cell r="H4" t="str">
            <v>FG</v>
          </cell>
          <cell r="I4" t="str">
            <v>GA</v>
          </cell>
          <cell r="J4" t="str">
            <v>GL</v>
          </cell>
          <cell r="K4" t="str">
            <v>GS</v>
          </cell>
          <cell r="L4" t="str">
            <v>JG</v>
          </cell>
          <cell r="M4" t="str">
            <v>JR</v>
          </cell>
          <cell r="N4" t="str">
            <v>JV</v>
          </cell>
          <cell r="O4" t="str">
            <v>LF</v>
          </cell>
          <cell r="P4" t="str">
            <v>PL</v>
          </cell>
          <cell r="Q4" t="str">
            <v>SH</v>
          </cell>
          <cell r="R4" t="str">
            <v>VH</v>
          </cell>
        </row>
        <row r="5">
          <cell r="B5" t="str">
            <v>AC</v>
          </cell>
          <cell r="S5">
            <v>26161</v>
          </cell>
        </row>
        <row r="6">
          <cell r="B6" t="str">
            <v>CR</v>
          </cell>
          <cell r="S6">
            <v>1035</v>
          </cell>
        </row>
        <row r="7">
          <cell r="B7" t="str">
            <v>CZ</v>
          </cell>
          <cell r="S7">
            <v>4113</v>
          </cell>
        </row>
        <row r="8">
          <cell r="B8" t="str">
            <v>EZ</v>
          </cell>
          <cell r="S8">
            <v>89482</v>
          </cell>
        </row>
        <row r="9">
          <cell r="B9" t="str">
            <v>FE</v>
          </cell>
          <cell r="S9">
            <v>27457</v>
          </cell>
        </row>
        <row r="10">
          <cell r="B10" t="str">
            <v>FG</v>
          </cell>
          <cell r="S10">
            <v>9332</v>
          </cell>
        </row>
        <row r="11">
          <cell r="B11" t="str">
            <v>GA</v>
          </cell>
          <cell r="S11">
            <v>6380</v>
          </cell>
        </row>
        <row r="12">
          <cell r="B12" t="str">
            <v>GL</v>
          </cell>
          <cell r="S12">
            <v>22982</v>
          </cell>
        </row>
        <row r="13">
          <cell r="B13" t="str">
            <v>GS</v>
          </cell>
          <cell r="S13">
            <v>3099</v>
          </cell>
        </row>
        <row r="14">
          <cell r="B14" t="str">
            <v>JG</v>
          </cell>
          <cell r="S14">
            <v>6947</v>
          </cell>
        </row>
        <row r="15">
          <cell r="B15" t="str">
            <v>JR</v>
          </cell>
          <cell r="S15">
            <v>12673</v>
          </cell>
        </row>
        <row r="16">
          <cell r="B16" t="str">
            <v>JV</v>
          </cell>
          <cell r="S16">
            <v>3002</v>
          </cell>
        </row>
        <row r="17">
          <cell r="B17" t="str">
            <v>LF</v>
          </cell>
          <cell r="S17">
            <v>4628</v>
          </cell>
        </row>
        <row r="18">
          <cell r="B18" t="str">
            <v>PL</v>
          </cell>
          <cell r="S18">
            <v>4186</v>
          </cell>
        </row>
        <row r="19">
          <cell r="B19" t="str">
            <v>SH</v>
          </cell>
          <cell r="S19">
            <v>19595</v>
          </cell>
        </row>
        <row r="20">
          <cell r="B20" t="str">
            <v>VH</v>
          </cell>
          <cell r="S20">
            <v>25467</v>
          </cell>
        </row>
        <row r="21">
          <cell r="C21">
            <v>32128</v>
          </cell>
          <cell r="D21">
            <v>564</v>
          </cell>
          <cell r="E21">
            <v>5896</v>
          </cell>
          <cell r="F21">
            <v>59169</v>
          </cell>
          <cell r="G21">
            <v>21800</v>
          </cell>
          <cell r="H21">
            <v>10950</v>
          </cell>
          <cell r="I21">
            <v>9336</v>
          </cell>
          <cell r="J21">
            <v>22289</v>
          </cell>
          <cell r="K21">
            <v>3645</v>
          </cell>
          <cell r="L21">
            <v>7448</v>
          </cell>
          <cell r="M21">
            <v>14822</v>
          </cell>
          <cell r="N21">
            <v>2821</v>
          </cell>
          <cell r="O21">
            <v>3832</v>
          </cell>
          <cell r="P21">
            <v>7050</v>
          </cell>
          <cell r="Q21">
            <v>24677</v>
          </cell>
          <cell r="R21">
            <v>40112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ique1"/>
      <sheetName val="Graphique2"/>
      <sheetName val="Graphique3"/>
      <sheetName val="Graphique4"/>
      <sheetName val="Calcul TAD 2017 "/>
      <sheetName val="Graphique6"/>
      <sheetName val="Calcul TAD 2018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>
        <row r="23">
          <cell r="Q23" t="str">
            <v>Patrimoine</v>
          </cell>
          <cell r="R23">
            <v>260</v>
          </cell>
        </row>
        <row r="24">
          <cell r="Q24" t="str">
            <v>Prêts Occitanie</v>
          </cell>
          <cell r="R24">
            <v>4297</v>
          </cell>
        </row>
        <row r="25">
          <cell r="Q25" t="str">
            <v>Bureau logistique - retours décentralisés</v>
          </cell>
          <cell r="R25">
            <v>6080</v>
          </cell>
        </row>
        <row r="26">
          <cell r="Q26" t="str">
            <v>Musique</v>
          </cell>
          <cell r="R26">
            <v>54560</v>
          </cell>
        </row>
        <row r="27">
          <cell r="Q27" t="str">
            <v>Autres plateaux</v>
          </cell>
          <cell r="R27">
            <v>72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ique1"/>
      <sheetName val="Graphique2"/>
      <sheetName val="Graphique3"/>
      <sheetName val="Rotation EZ"/>
    </sheetNames>
    <sheetDataSet>
      <sheetData sheetId="0" refreshError="1"/>
      <sheetData sheetId="1" refreshError="1"/>
      <sheetData sheetId="2" refreshError="1"/>
      <sheetData sheetId="3">
        <row r="5">
          <cell r="C5" t="str">
            <v>Sélections RDC</v>
          </cell>
          <cell r="D5">
            <v>4214</v>
          </cell>
          <cell r="E5">
            <v>36727</v>
          </cell>
        </row>
        <row r="6">
          <cell r="C6" t="str">
            <v>Adultes, Histoire et Société</v>
          </cell>
          <cell r="D6">
            <v>27637</v>
          </cell>
          <cell r="E6">
            <v>77383</v>
          </cell>
        </row>
        <row r="7">
          <cell r="C7" t="str">
            <v>Adultes, Littérature et Arts</v>
          </cell>
          <cell r="D7">
            <v>42539</v>
          </cell>
          <cell r="E7">
            <v>178041</v>
          </cell>
        </row>
        <row r="8">
          <cell r="C8" t="str">
            <v>Bibliothèque d'Occitanie</v>
          </cell>
          <cell r="D8">
            <v>9297</v>
          </cell>
          <cell r="E8">
            <v>4361</v>
          </cell>
        </row>
        <row r="9">
          <cell r="C9" t="str">
            <v>Espace Homère</v>
          </cell>
          <cell r="D9">
            <v>8314</v>
          </cell>
          <cell r="E9">
            <v>29917</v>
          </cell>
        </row>
        <row r="10">
          <cell r="C10" t="str">
            <v>Jeunesse,  Histoire et Société</v>
          </cell>
          <cell r="D10">
            <v>8639</v>
          </cell>
          <cell r="E10">
            <v>16524</v>
          </cell>
        </row>
        <row r="11">
          <cell r="C11" t="str">
            <v>Jeunesse,  Littérature et arts</v>
          </cell>
          <cell r="D11">
            <v>39676</v>
          </cell>
          <cell r="E11">
            <v>224926</v>
          </cell>
        </row>
        <row r="12">
          <cell r="C12" t="str">
            <v>Musique et danse</v>
          </cell>
          <cell r="D12">
            <v>35064</v>
          </cell>
          <cell r="E12">
            <v>81452</v>
          </cell>
        </row>
        <row r="13">
          <cell r="C13" t="str">
            <v>Sciences et loisirs</v>
          </cell>
          <cell r="D13">
            <v>15584</v>
          </cell>
          <cell r="E13">
            <v>56029</v>
          </cell>
        </row>
        <row r="14">
          <cell r="C14" t="str">
            <v>Autres</v>
          </cell>
          <cell r="D14">
            <v>3881</v>
          </cell>
          <cell r="E14">
            <v>4993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Graph2"/>
      <sheetName val="Graph3"/>
      <sheetName val="Graph5"/>
      <sheetName val="V-insight_65076,57350"/>
      <sheetName val="Prêts domaines brut"/>
      <sheetName val="Graphique1"/>
      <sheetName val="Prêts domaines regroupé &amp; trié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>
        <row r="2">
          <cell r="C2" t="str">
            <v>Jeux</v>
          </cell>
          <cell r="D2">
            <v>1557</v>
          </cell>
        </row>
        <row r="3">
          <cell r="C3" t="str">
            <v>Livres Cinéma</v>
          </cell>
          <cell r="D3">
            <v>4692</v>
          </cell>
        </row>
        <row r="4">
          <cell r="C4" t="str">
            <v>Partitions</v>
          </cell>
          <cell r="D4">
            <v>5256</v>
          </cell>
        </row>
        <row r="5">
          <cell r="C5" t="str">
            <v>Parascolaire</v>
          </cell>
          <cell r="D5">
            <v>6919</v>
          </cell>
        </row>
        <row r="6">
          <cell r="C6" t="str">
            <v>Livres musique et danse</v>
          </cell>
          <cell r="D6">
            <v>10892</v>
          </cell>
        </row>
        <row r="7">
          <cell r="C7" t="str">
            <v>Fonds régional</v>
          </cell>
          <cell r="D7">
            <v>11085</v>
          </cell>
        </row>
        <row r="8">
          <cell r="C8" t="str">
            <v>PNB</v>
          </cell>
          <cell r="D8">
            <v>20401</v>
          </cell>
        </row>
        <row r="9">
          <cell r="C9" t="str">
            <v>Langues étrangères</v>
          </cell>
          <cell r="D9">
            <v>30684</v>
          </cell>
        </row>
        <row r="10">
          <cell r="C10" t="str">
            <v>Littérature</v>
          </cell>
          <cell r="D10">
            <v>32467</v>
          </cell>
        </row>
        <row r="11">
          <cell r="C11" t="str">
            <v>Société</v>
          </cell>
          <cell r="D11">
            <v>32579</v>
          </cell>
        </row>
        <row r="12">
          <cell r="C12" t="str">
            <v>Philo Psycho Religions</v>
          </cell>
          <cell r="D12">
            <v>44158</v>
          </cell>
        </row>
        <row r="13">
          <cell r="C13" t="str">
            <v>Histoire et géographie</v>
          </cell>
          <cell r="D13">
            <v>46595</v>
          </cell>
        </row>
        <row r="14">
          <cell r="C14" t="str">
            <v>Arts, loisirs et sports</v>
          </cell>
          <cell r="D14">
            <v>52865</v>
          </cell>
        </row>
        <row r="15">
          <cell r="C15" t="str">
            <v>Editions adaptées</v>
          </cell>
          <cell r="D15">
            <v>60489</v>
          </cell>
        </row>
        <row r="16">
          <cell r="C16" t="str">
            <v>Mangas</v>
          </cell>
          <cell r="D16">
            <v>64727</v>
          </cell>
        </row>
        <row r="17">
          <cell r="C17" t="str">
            <v>Romans étrangers</v>
          </cell>
          <cell r="D17">
            <v>101986</v>
          </cell>
        </row>
        <row r="18">
          <cell r="C18" t="str">
            <v>Sciences et techniques</v>
          </cell>
          <cell r="D18">
            <v>110330</v>
          </cell>
        </row>
        <row r="19">
          <cell r="C19" t="str">
            <v>CD</v>
          </cell>
          <cell r="D19">
            <v>151499</v>
          </cell>
        </row>
        <row r="20">
          <cell r="C20" t="str">
            <v>Romans français</v>
          </cell>
          <cell r="D20">
            <v>203521</v>
          </cell>
        </row>
        <row r="21">
          <cell r="C21" t="str">
            <v>Romans et documentaires jeunesse</v>
          </cell>
          <cell r="D21">
            <v>204378</v>
          </cell>
        </row>
        <row r="22">
          <cell r="C22" t="str">
            <v>DVD</v>
          </cell>
          <cell r="D22">
            <v>324599</v>
          </cell>
        </row>
        <row r="23">
          <cell r="C23" t="str">
            <v>Albums</v>
          </cell>
          <cell r="D23">
            <v>325290</v>
          </cell>
        </row>
        <row r="24">
          <cell r="C24" t="str">
            <v>Bandes dessinées</v>
          </cell>
          <cell r="D24">
            <v>377399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 DOMAINES 2018 "/>
      <sheetName val="Bilan par DOMAINES "/>
      <sheetName val="Graph bilan par domaines 2018 %"/>
      <sheetName val="Graph bilan domaines 2018 nbre"/>
      <sheetName val="Source graph domaines global"/>
      <sheetName val="Graph CD 2017"/>
      <sheetName val="Détail CD 2017"/>
      <sheetName val="Graph Détails DVD 2016"/>
      <sheetName val="Graph fiction docs 2016"/>
      <sheetName val="Fiction docs livres 2016"/>
      <sheetName val="Valeurs DVD"/>
      <sheetName val="Graph Locs et lig réseau 2016"/>
      <sheetName val="Valeurs locs 2016"/>
      <sheetName val="Graph Autres 2017"/>
      <sheetName val="Détails autres 2017"/>
      <sheetName val="Graph 2017"/>
      <sheetName val="Nb docs 2017"/>
      <sheetName val="% Acq par locs 2017"/>
      <sheetName val="NB achats par locs 2017"/>
      <sheetName val="Fiction 2017"/>
      <sheetName val="NB fictions 2016"/>
      <sheetName val="Feuil3"/>
      <sheetName val="Feuil1"/>
      <sheetName val="Feuil2"/>
    </sheetNames>
    <sheetDataSet>
      <sheetData sheetId="0"/>
      <sheetData sheetId="1"/>
      <sheetData sheetId="2" refreshError="1"/>
      <sheetData sheetId="3" refreshError="1"/>
      <sheetData sheetId="4">
        <row r="2">
          <cell r="A2" t="str">
            <v>JOUETS + JEUX  SOC et VIDEO</v>
          </cell>
          <cell r="B2">
            <v>736</v>
          </cell>
        </row>
        <row r="3">
          <cell r="A3" t="str">
            <v xml:space="preserve">FDS REGIONAL </v>
          </cell>
          <cell r="B3">
            <v>850</v>
          </cell>
        </row>
        <row r="4">
          <cell r="A4" t="str">
            <v xml:space="preserve">SUGGESTIONS </v>
          </cell>
          <cell r="B4">
            <v>1000</v>
          </cell>
        </row>
        <row r="5">
          <cell r="A5" t="str">
            <v xml:space="preserve">PNB </v>
          </cell>
          <cell r="B5">
            <v>1007</v>
          </cell>
        </row>
        <row r="6">
          <cell r="A6" t="str">
            <v>DOCS JEUNESSE</v>
          </cell>
          <cell r="B6">
            <v>1060</v>
          </cell>
        </row>
        <row r="7">
          <cell r="A7" t="str">
            <v>AUTRES</v>
          </cell>
          <cell r="B7">
            <v>1103</v>
          </cell>
        </row>
        <row r="8">
          <cell r="A8" t="str">
            <v>PHILO PSYCHO</v>
          </cell>
          <cell r="B8">
            <v>1137</v>
          </cell>
        </row>
        <row r="9">
          <cell r="A9" t="str">
            <v>LITTERATURE</v>
          </cell>
          <cell r="B9">
            <v>1153</v>
          </cell>
        </row>
        <row r="10">
          <cell r="A10" t="str">
            <v>LANGUES ET</v>
          </cell>
          <cell r="B10">
            <v>1195</v>
          </cell>
        </row>
        <row r="11">
          <cell r="A11" t="str">
            <v xml:space="preserve">EDITIONS ADAPTEES </v>
          </cell>
          <cell r="B11">
            <v>1282</v>
          </cell>
        </row>
        <row r="12">
          <cell r="A12" t="str">
            <v>HISTOIRE GEO</v>
          </cell>
          <cell r="B12">
            <v>1330</v>
          </cell>
        </row>
        <row r="13">
          <cell r="A13" t="str">
            <v>SOCIETE</v>
          </cell>
          <cell r="B13">
            <v>1380</v>
          </cell>
        </row>
        <row r="14">
          <cell r="A14" t="str">
            <v>ART ET LOISIRS</v>
          </cell>
          <cell r="B14">
            <v>2077</v>
          </cell>
        </row>
        <row r="15">
          <cell r="A15" t="str">
            <v>INCONTOURNABLES</v>
          </cell>
          <cell r="B15">
            <v>2720</v>
          </cell>
        </row>
        <row r="16">
          <cell r="A16" t="str">
            <v>SCIENCES ET TECHNIQUES</v>
          </cell>
          <cell r="B16">
            <v>2854</v>
          </cell>
        </row>
        <row r="17">
          <cell r="A17" t="str">
            <v>ROMANS JEUNESSE</v>
          </cell>
          <cell r="B17">
            <v>3691</v>
          </cell>
        </row>
        <row r="18">
          <cell r="A18" t="str">
            <v>CD (TOTAL)</v>
          </cell>
          <cell r="B18">
            <v>4389</v>
          </cell>
        </row>
        <row r="19">
          <cell r="A19" t="str">
            <v>ROMANS Adultes</v>
          </cell>
          <cell r="B19">
            <v>4607</v>
          </cell>
        </row>
        <row r="20">
          <cell r="A20" t="str">
            <v>DVD (TOTAL)</v>
          </cell>
          <cell r="B20">
            <v>4694</v>
          </cell>
        </row>
        <row r="21">
          <cell r="A21" t="str">
            <v>ALBUMS</v>
          </cell>
          <cell r="B21">
            <v>5857</v>
          </cell>
        </row>
        <row r="22">
          <cell r="A22" t="str">
            <v>BD AD + JE</v>
          </cell>
          <cell r="B22">
            <v>6543</v>
          </cell>
        </row>
      </sheetData>
      <sheetData sheetId="5" refreshError="1"/>
      <sheetData sheetId="6"/>
      <sheetData sheetId="7" refreshError="1"/>
      <sheetData sheetId="8" refreshError="1"/>
      <sheetData sheetId="9"/>
      <sheetData sheetId="10"/>
      <sheetData sheetId="11" refreshError="1"/>
      <sheetData sheetId="12"/>
      <sheetData sheetId="13" refreshError="1"/>
      <sheetData sheetId="14"/>
      <sheetData sheetId="15" refreshError="1"/>
      <sheetData sheetId="16"/>
      <sheetData sheetId="17" refreshError="1"/>
      <sheetData sheetId="18"/>
      <sheetData sheetId="19" refreshError="1"/>
      <sheetData sheetId="20"/>
      <sheetData sheetId="21"/>
      <sheetData sheetId="22"/>
      <sheetData sheetId="2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ltiple gunther"/>
      <sheetName val="Graphique2"/>
      <sheetName val="Pour rapport"/>
    </sheetNames>
    <sheetDataSet>
      <sheetData sheetId="0"/>
      <sheetData sheetId="1" refreshError="1"/>
      <sheetData sheetId="2">
        <row r="2">
          <cell r="B2" t="str">
            <v>Réseau</v>
          </cell>
          <cell r="C2" t="str">
            <v>Zola services</v>
          </cell>
          <cell r="D2" t="str">
            <v>zola Forum</v>
          </cell>
          <cell r="E2" t="str">
            <v>Zola Recherche</v>
          </cell>
          <cell r="F2" t="str">
            <v>Zola
Centre de Ressources</v>
          </cell>
          <cell r="G2" t="str">
            <v>Fellini</v>
          </cell>
          <cell r="H2" t="str">
            <v>Hugo</v>
          </cell>
          <cell r="I2" t="str">
            <v>Rousseau</v>
          </cell>
          <cell r="J2" t="str">
            <v>Garcia Lorca</v>
          </cell>
          <cell r="K2" t="str">
            <v>La Gare</v>
          </cell>
          <cell r="L2" t="str">
            <v>Shakespeare</v>
          </cell>
          <cell r="M2" t="str">
            <v>Giroud</v>
          </cell>
          <cell r="N2" t="str">
            <v>Césaire</v>
          </cell>
          <cell r="O2" t="str">
            <v>Camus</v>
          </cell>
          <cell r="P2" t="str">
            <v>La Fontaine</v>
          </cell>
          <cell r="Q2" t="str">
            <v>Sand</v>
          </cell>
          <cell r="R2" t="str">
            <v>Langevin</v>
          </cell>
          <cell r="S2" t="str">
            <v>Giono</v>
          </cell>
          <cell r="T2" t="str">
            <v>Verne</v>
          </cell>
        </row>
        <row r="6">
          <cell r="B6">
            <v>1007</v>
          </cell>
          <cell r="C6">
            <v>12870</v>
          </cell>
          <cell r="D6">
            <v>273</v>
          </cell>
          <cell r="E6">
            <v>798</v>
          </cell>
          <cell r="F6">
            <v>2429</v>
          </cell>
          <cell r="G6">
            <v>1862</v>
          </cell>
          <cell r="H6">
            <v>3683</v>
          </cell>
          <cell r="I6">
            <v>3290</v>
          </cell>
          <cell r="J6">
            <v>2628</v>
          </cell>
          <cell r="K6">
            <v>2521</v>
          </cell>
          <cell r="L6">
            <v>3151</v>
          </cell>
          <cell r="M6">
            <v>3068</v>
          </cell>
          <cell r="N6">
            <v>2923</v>
          </cell>
          <cell r="O6">
            <v>3681</v>
          </cell>
          <cell r="P6">
            <v>853</v>
          </cell>
          <cell r="Q6">
            <v>1212</v>
          </cell>
          <cell r="R6">
            <v>724</v>
          </cell>
          <cell r="S6">
            <v>2507</v>
          </cell>
          <cell r="T6">
            <v>1185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Entrées"/>
      <sheetName val="Feuil2"/>
      <sheetName val="Feuil3"/>
    </sheetNames>
    <sheetDataSet>
      <sheetData sheetId="0" refreshError="1"/>
      <sheetData sheetId="1">
        <row r="16">
          <cell r="B16" t="str">
            <v>EZ</v>
          </cell>
          <cell r="C16" t="str">
            <v>FE</v>
          </cell>
          <cell r="D16" t="str">
            <v>VH</v>
          </cell>
          <cell r="E16" t="str">
            <v>JR</v>
          </cell>
          <cell r="F16" t="str">
            <v>GL</v>
          </cell>
          <cell r="G16" t="str">
            <v>GA</v>
          </cell>
          <cell r="H16" t="str">
            <v>SH</v>
          </cell>
          <cell r="I16" t="str">
            <v>FG</v>
          </cell>
          <cell r="J16" t="str">
            <v>CZ</v>
          </cell>
          <cell r="K16" t="str">
            <v>AC</v>
          </cell>
          <cell r="L16" t="str">
            <v>LV</v>
          </cell>
          <cell r="M16" t="str">
            <v>GS</v>
          </cell>
          <cell r="N16" t="str">
            <v>JG</v>
          </cell>
          <cell r="O16" t="str">
            <v>JV</v>
          </cell>
          <cell r="P16" t="str">
            <v>PL</v>
          </cell>
        </row>
        <row r="29">
          <cell r="B29">
            <v>662827</v>
          </cell>
          <cell r="C29">
            <v>152006</v>
          </cell>
          <cell r="D29">
            <v>100344</v>
          </cell>
          <cell r="E29">
            <v>53472</v>
          </cell>
          <cell r="F29">
            <v>67650</v>
          </cell>
          <cell r="G29">
            <v>52032</v>
          </cell>
          <cell r="H29">
            <v>92185</v>
          </cell>
          <cell r="I29">
            <v>80604</v>
          </cell>
          <cell r="J29">
            <v>31346</v>
          </cell>
          <cell r="K29">
            <v>88443</v>
          </cell>
          <cell r="L29">
            <v>11936</v>
          </cell>
          <cell r="M29">
            <v>22546</v>
          </cell>
          <cell r="N29">
            <v>57499</v>
          </cell>
          <cell r="O29">
            <v>20434</v>
          </cell>
          <cell r="P29">
            <v>10470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ique1"/>
      <sheetName val="Abonnés au 31 cate"/>
      <sheetName val="Abonnés au 31 type "/>
      <sheetName val="Feuil1"/>
    </sheetNames>
    <sheetDataSet>
      <sheetData sheetId="0" refreshError="1"/>
      <sheetData sheetId="1">
        <row r="3">
          <cell r="A3" t="str">
            <v xml:space="preserve">Adultes </v>
          </cell>
          <cell r="R3">
            <v>23285</v>
          </cell>
        </row>
        <row r="4">
          <cell r="A4" t="str">
            <v>Ass. maternelles</v>
          </cell>
          <cell r="R4">
            <v>405</v>
          </cell>
        </row>
        <row r="5">
          <cell r="A5" t="str">
            <v>BCD</v>
          </cell>
          <cell r="R5">
            <v>55</v>
          </cell>
        </row>
        <row r="6">
          <cell r="A6" t="str">
            <v>Chercheurs</v>
          </cell>
          <cell r="R6">
            <v>227</v>
          </cell>
        </row>
        <row r="7">
          <cell r="A7" t="str">
            <v>Classes crèches</v>
          </cell>
          <cell r="R7">
            <v>1131</v>
          </cell>
        </row>
        <row r="8">
          <cell r="A8" t="str">
            <v>Collectivités</v>
          </cell>
          <cell r="R8">
            <v>338</v>
          </cell>
        </row>
        <row r="9">
          <cell r="A9" t="str">
            <v>Enfants</v>
          </cell>
          <cell r="R9">
            <v>17725</v>
          </cell>
        </row>
        <row r="10">
          <cell r="A10" t="str">
            <v>Jeunes</v>
          </cell>
          <cell r="R10">
            <v>3859</v>
          </cell>
        </row>
        <row r="11">
          <cell r="A11" t="str">
            <v>Personnel</v>
          </cell>
          <cell r="R11">
            <v>422</v>
          </cell>
        </row>
      </sheetData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n trié"/>
      <sheetName val="Graphique1"/>
      <sheetName val="2018 trié"/>
      <sheetName val="Pour rapport"/>
      <sheetName val="Montpellier"/>
      <sheetName val="Trié pour fiches"/>
      <sheetName val="Montpellier pour fiches"/>
    </sheetNames>
    <sheetDataSet>
      <sheetData sheetId="0"/>
      <sheetData sheetId="1" refreshError="1"/>
      <sheetData sheetId="2">
        <row r="84">
          <cell r="U84" t="str">
            <v xml:space="preserve">Montpellier </v>
          </cell>
          <cell r="V84">
            <v>27225</v>
          </cell>
        </row>
        <row r="85">
          <cell r="U85" t="str">
            <v>Communes dotées d'une médiathèque métropolitaine</v>
          </cell>
          <cell r="V85">
            <v>9069</v>
          </cell>
        </row>
        <row r="86">
          <cell r="U86" t="str">
            <v>Communes Métropole hors Montpellier</v>
          </cell>
          <cell r="V86">
            <v>5200</v>
          </cell>
        </row>
        <row r="87">
          <cell r="U87" t="str">
            <v>Communes Hérault hors Métropole</v>
          </cell>
          <cell r="V87">
            <v>2179</v>
          </cell>
        </row>
        <row r="88">
          <cell r="U88" t="str">
            <v>Hors Hérault</v>
          </cell>
          <cell r="V88">
            <v>114</v>
          </cell>
        </row>
        <row r="89">
          <cell r="U89" t="str">
            <v>Autres, non renseigné</v>
          </cell>
          <cell r="V89">
            <v>3660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 âge et %"/>
      <sheetName val="par âge et sexe"/>
      <sheetName val="Abonnés par âge"/>
      <sheetName val="Feuil1"/>
    </sheetNames>
    <sheetDataSet>
      <sheetData sheetId="0" refreshError="1"/>
      <sheetData sheetId="1" refreshError="1"/>
      <sheetData sheetId="2">
        <row r="5">
          <cell r="V5" t="str">
            <v>00 - 02 ans</v>
          </cell>
          <cell r="W5">
            <v>0.60347826086956524</v>
          </cell>
          <cell r="X5">
            <v>0.39304347826086955</v>
          </cell>
        </row>
        <row r="6">
          <cell r="V6" t="str">
            <v>03 - 10 ans</v>
          </cell>
          <cell r="W6">
            <v>0.54950542590992024</v>
          </cell>
          <cell r="X6">
            <v>0.44905406703159512</v>
          </cell>
        </row>
        <row r="7">
          <cell r="V7" t="str">
            <v>11 - 14 ans</v>
          </cell>
          <cell r="W7">
            <v>0.5334094802969731</v>
          </cell>
          <cell r="X7">
            <v>0.46468684561203122</v>
          </cell>
        </row>
        <row r="8">
          <cell r="V8" t="str">
            <v>15 - 17 ans</v>
          </cell>
          <cell r="W8">
            <v>0.51022110972048396</v>
          </cell>
          <cell r="X8">
            <v>0.48727576136837714</v>
          </cell>
        </row>
        <row r="9">
          <cell r="V9" t="str">
            <v>18 - 24 ans</v>
          </cell>
          <cell r="W9">
            <v>0.62705798138869007</v>
          </cell>
          <cell r="X9">
            <v>0.36972083035075159</v>
          </cell>
        </row>
        <row r="10">
          <cell r="V10" t="str">
            <v>25 - 29 ans</v>
          </cell>
          <cell r="W10">
            <v>0.66549912434325742</v>
          </cell>
          <cell r="X10">
            <v>0.33391710449503792</v>
          </cell>
        </row>
        <row r="11">
          <cell r="V11" t="str">
            <v>30 - 39 ans</v>
          </cell>
          <cell r="W11">
            <v>0.70091896407685883</v>
          </cell>
          <cell r="X11">
            <v>0.2928153717627402</v>
          </cell>
        </row>
        <row r="12">
          <cell r="V12" t="str">
            <v>40 - 59 ans</v>
          </cell>
          <cell r="W12">
            <v>0.67311475409836063</v>
          </cell>
          <cell r="X12">
            <v>0.3253551912568306</v>
          </cell>
        </row>
        <row r="13">
          <cell r="V13" t="str">
            <v>60 - 74 ans</v>
          </cell>
          <cell r="W13">
            <v>0.6804835924006909</v>
          </cell>
          <cell r="X13">
            <v>0.3182603234416706</v>
          </cell>
        </row>
        <row r="14">
          <cell r="V14" t="str">
            <v>75 et plus</v>
          </cell>
          <cell r="W14">
            <v>0.65957446808510634</v>
          </cell>
          <cell r="X14">
            <v>0.33987997817785054</v>
          </cell>
        </row>
      </sheetData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Prêts"/>
      <sheetName val="Feuil2"/>
      <sheetName val="Feuil3"/>
    </sheetNames>
    <sheetDataSet>
      <sheetData sheetId="0" refreshError="1"/>
      <sheetData sheetId="1">
        <row r="1">
          <cell r="B1" t="str">
            <v>AC</v>
          </cell>
          <cell r="C1" t="str">
            <v>CZ</v>
          </cell>
          <cell r="D1" t="str">
            <v>EZ</v>
          </cell>
          <cell r="E1" t="str">
            <v>CR</v>
          </cell>
          <cell r="F1" t="str">
            <v>FE</v>
          </cell>
          <cell r="G1" t="str">
            <v>FG</v>
          </cell>
          <cell r="H1" t="str">
            <v>GA</v>
          </cell>
          <cell r="I1" t="str">
            <v>GL</v>
          </cell>
          <cell r="J1" t="str">
            <v>GS</v>
          </cell>
          <cell r="K1" t="str">
            <v>JG</v>
          </cell>
          <cell r="L1" t="str">
            <v>JR</v>
          </cell>
          <cell r="M1" t="str">
            <v>JV</v>
          </cell>
          <cell r="N1" t="str">
            <v>LF</v>
          </cell>
          <cell r="O1" t="str">
            <v>PL</v>
          </cell>
          <cell r="P1" t="str">
            <v>SH</v>
          </cell>
          <cell r="Q1" t="str">
            <v>VH</v>
          </cell>
        </row>
        <row r="14">
          <cell r="B14">
            <v>306159</v>
          </cell>
          <cell r="C14">
            <v>43218</v>
          </cell>
          <cell r="D14">
            <v>715834</v>
          </cell>
          <cell r="E14">
            <v>51718</v>
          </cell>
          <cell r="F14">
            <v>131525</v>
          </cell>
          <cell r="G14">
            <v>154653</v>
          </cell>
          <cell r="H14">
            <v>120929</v>
          </cell>
          <cell r="I14">
            <v>115457</v>
          </cell>
          <cell r="J14">
            <v>46510</v>
          </cell>
          <cell r="K14">
            <v>91551</v>
          </cell>
          <cell r="L14">
            <v>93628</v>
          </cell>
          <cell r="M14">
            <v>38948</v>
          </cell>
          <cell r="N14">
            <v>29933</v>
          </cell>
          <cell r="O14">
            <v>32140</v>
          </cell>
          <cell r="P14">
            <v>141648</v>
          </cell>
          <cell r="Q14">
            <v>255367</v>
          </cell>
        </row>
      </sheetData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ique1"/>
      <sheetName val="Prêts cate"/>
    </sheetNames>
    <sheetDataSet>
      <sheetData sheetId="0" refreshError="1"/>
      <sheetData sheetId="1">
        <row r="4">
          <cell r="A4" t="str">
            <v xml:space="preserve">Adultes </v>
          </cell>
          <cell r="R4">
            <v>1285170</v>
          </cell>
        </row>
        <row r="5">
          <cell r="A5" t="str">
            <v>Ass. maternelles</v>
          </cell>
          <cell r="R5">
            <v>27083</v>
          </cell>
        </row>
        <row r="6">
          <cell r="A6" t="str">
            <v>BCD</v>
          </cell>
          <cell r="R6">
            <v>10936</v>
          </cell>
        </row>
        <row r="7">
          <cell r="A7" t="str">
            <v>Chercheurs</v>
          </cell>
          <cell r="R7">
            <v>1010</v>
          </cell>
        </row>
        <row r="8">
          <cell r="A8" t="str">
            <v>Classes crèches</v>
          </cell>
          <cell r="R8">
            <v>90509</v>
          </cell>
        </row>
        <row r="9">
          <cell r="A9" t="str">
            <v>Collectivités</v>
          </cell>
          <cell r="R9">
            <v>22034</v>
          </cell>
        </row>
        <row r="10">
          <cell r="A10" t="str">
            <v>Enfants</v>
          </cell>
          <cell r="R10">
            <v>805022</v>
          </cell>
        </row>
        <row r="11">
          <cell r="A11" t="str">
            <v>Jeunes</v>
          </cell>
          <cell r="R11">
            <v>91898</v>
          </cell>
        </row>
        <row r="12">
          <cell r="A12" t="str">
            <v>Personnel</v>
          </cell>
          <cell r="R12">
            <v>35556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n trié"/>
      <sheetName val="Graphique1"/>
      <sheetName val="2018 trié"/>
      <sheetName val="Pour rapport"/>
      <sheetName val="Montpellier"/>
    </sheetNames>
    <sheetDataSet>
      <sheetData sheetId="0" refreshError="1"/>
      <sheetData sheetId="1" refreshError="1"/>
      <sheetData sheetId="2">
        <row r="86">
          <cell r="U86" t="str">
            <v xml:space="preserve">Montpellier </v>
          </cell>
          <cell r="V86">
            <v>1338808</v>
          </cell>
        </row>
        <row r="87">
          <cell r="U87" t="str">
            <v>Communes dotées d'une médiathèque métropolitaine</v>
          </cell>
          <cell r="V87">
            <v>447350</v>
          </cell>
        </row>
        <row r="88">
          <cell r="U88" t="str">
            <v>Communes Métropole hors Montpellier</v>
          </cell>
          <cell r="V88">
            <v>321944</v>
          </cell>
        </row>
        <row r="89">
          <cell r="U89" t="str">
            <v>Communes Hérault hors Métropole</v>
          </cell>
          <cell r="V89">
            <v>144637</v>
          </cell>
        </row>
        <row r="90">
          <cell r="U90" t="str">
            <v>Hors Hérault</v>
          </cell>
          <cell r="V90">
            <v>8581</v>
          </cell>
        </row>
        <row r="91">
          <cell r="U91" t="str">
            <v>Autres, non renseigné</v>
          </cell>
          <cell r="V91">
            <v>107898</v>
          </cell>
        </row>
      </sheetData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ique3"/>
      <sheetName val="Feuil1"/>
      <sheetName val="Feuil2"/>
      <sheetName val="Feuil3"/>
    </sheetNames>
    <sheetDataSet>
      <sheetData sheetId="0" refreshError="1"/>
      <sheetData sheetId="1">
        <row r="19">
          <cell r="C19" t="str">
            <v>EZ</v>
          </cell>
          <cell r="D19" t="str">
            <v>FE</v>
          </cell>
          <cell r="E19" t="str">
            <v>AC</v>
          </cell>
          <cell r="F19" t="str">
            <v>VH</v>
          </cell>
          <cell r="G19" t="str">
            <v>FG</v>
          </cell>
          <cell r="H19" t="str">
            <v>GL</v>
          </cell>
          <cell r="I19" t="str">
            <v>SH</v>
          </cell>
          <cell r="J19" t="str">
            <v>GA</v>
          </cell>
          <cell r="K19" t="str">
            <v>JG</v>
          </cell>
          <cell r="L19" t="str">
            <v>JR</v>
          </cell>
          <cell r="M19" t="str">
            <v>CZ</v>
          </cell>
          <cell r="N19" t="str">
            <v>PL</v>
          </cell>
          <cell r="O19" t="str">
            <v>GS</v>
          </cell>
          <cell r="P19" t="str">
            <v>JV</v>
          </cell>
          <cell r="Q19" t="str">
            <v>LF</v>
          </cell>
        </row>
        <row r="20">
          <cell r="C20">
            <v>30658</v>
          </cell>
          <cell r="D20">
            <v>9624</v>
          </cell>
          <cell r="E20">
            <v>9345</v>
          </cell>
          <cell r="F20">
            <v>6430</v>
          </cell>
          <cell r="G20">
            <v>2889</v>
          </cell>
          <cell r="H20">
            <v>2195</v>
          </cell>
          <cell r="I20">
            <v>2157</v>
          </cell>
          <cell r="J20">
            <v>1810</v>
          </cell>
          <cell r="K20">
            <v>1728</v>
          </cell>
          <cell r="L20">
            <v>1249</v>
          </cell>
          <cell r="M20">
            <v>779</v>
          </cell>
          <cell r="N20">
            <v>599</v>
          </cell>
          <cell r="O20">
            <v>572</v>
          </cell>
          <cell r="P20">
            <v>471</v>
          </cell>
          <cell r="Q20">
            <v>289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35"/>
  <sheetViews>
    <sheetView zoomScaleNormal="100" workbookViewId="0">
      <selection activeCell="D15" sqref="D15:P15"/>
    </sheetView>
  </sheetViews>
  <sheetFormatPr baseColWidth="10" defaultRowHeight="12.75"/>
  <cols>
    <col min="1" max="1" width="9.7109375" customWidth="1"/>
    <col min="2" max="8" width="7.42578125" customWidth="1"/>
    <col min="9" max="9" width="7.5703125" bestFit="1" customWidth="1"/>
    <col min="10" max="10" width="7.28515625" bestFit="1" customWidth="1"/>
    <col min="11" max="11" width="6.5703125" bestFit="1" customWidth="1"/>
    <col min="12" max="12" width="7" bestFit="1" customWidth="1"/>
    <col min="13" max="14" width="7.42578125" customWidth="1"/>
    <col min="15" max="15" width="7.42578125" style="28" customWidth="1"/>
    <col min="16" max="16" width="7.42578125" customWidth="1"/>
    <col min="17" max="17" width="9.140625" customWidth="1"/>
    <col min="18" max="18" width="9" customWidth="1"/>
    <col min="19" max="19" width="9.5703125" customWidth="1"/>
  </cols>
  <sheetData>
    <row r="1" spans="1:19" ht="15.75">
      <c r="A1" s="434" t="s">
        <v>293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  <c r="N1" s="434"/>
      <c r="O1" s="434"/>
      <c r="P1" s="434"/>
      <c r="Q1" s="434"/>
      <c r="R1" s="434"/>
      <c r="S1" s="434"/>
    </row>
    <row r="2" spans="1:19" s="4" customFormat="1" ht="66.75" customHeight="1">
      <c r="A2" s="128">
        <v>2018</v>
      </c>
      <c r="B2" s="129" t="s">
        <v>15</v>
      </c>
      <c r="C2" s="129" t="s">
        <v>16</v>
      </c>
      <c r="D2" s="129" t="s">
        <v>17</v>
      </c>
      <c r="E2" s="130" t="s">
        <v>18</v>
      </c>
      <c r="F2" s="129" t="s">
        <v>19</v>
      </c>
      <c r="G2" s="129" t="s">
        <v>20</v>
      </c>
      <c r="H2" s="129" t="s">
        <v>21</v>
      </c>
      <c r="I2" s="130" t="s">
        <v>22</v>
      </c>
      <c r="J2" s="130" t="s">
        <v>23</v>
      </c>
      <c r="K2" s="130" t="s">
        <v>24</v>
      </c>
      <c r="L2" s="130" t="s">
        <v>25</v>
      </c>
      <c r="M2" s="130" t="s">
        <v>175</v>
      </c>
      <c r="N2" s="130" t="s">
        <v>142</v>
      </c>
      <c r="O2" s="130" t="s">
        <v>301</v>
      </c>
      <c r="P2" s="130" t="s">
        <v>26</v>
      </c>
      <c r="Q2" s="131" t="s">
        <v>302</v>
      </c>
      <c r="R2" s="141" t="s">
        <v>283</v>
      </c>
      <c r="S2" s="132" t="s">
        <v>303</v>
      </c>
    </row>
    <row r="3" spans="1:19" ht="15" customHeight="1">
      <c r="A3" s="133" t="s">
        <v>3</v>
      </c>
      <c r="B3" s="118">
        <v>68746</v>
      </c>
      <c r="C3" s="119">
        <v>15640</v>
      </c>
      <c r="D3" s="119">
        <v>9494</v>
      </c>
      <c r="E3" s="119">
        <v>8218</v>
      </c>
      <c r="F3" s="119">
        <v>8879</v>
      </c>
      <c r="G3" s="119">
        <v>5147</v>
      </c>
      <c r="H3" s="119">
        <v>9286</v>
      </c>
      <c r="I3" s="119">
        <v>8896</v>
      </c>
      <c r="J3" s="176"/>
      <c r="K3" s="119">
        <v>7877</v>
      </c>
      <c r="L3" s="119">
        <v>995</v>
      </c>
      <c r="M3" s="119">
        <v>2091</v>
      </c>
      <c r="N3" s="119">
        <v>5240</v>
      </c>
      <c r="O3" s="176"/>
      <c r="P3" s="119">
        <v>1113</v>
      </c>
      <c r="Q3" s="120">
        <v>151622</v>
      </c>
      <c r="R3" s="121">
        <v>129190.29444444444</v>
      </c>
      <c r="S3" s="134">
        <f t="shared" ref="S3:S14" si="0">+(Q3-R3)/R3</f>
        <v>0.17363305542431315</v>
      </c>
    </row>
    <row r="4" spans="1:19" ht="15" customHeight="1">
      <c r="A4" s="133" t="s">
        <v>4</v>
      </c>
      <c r="B4" s="119">
        <v>57830</v>
      </c>
      <c r="C4" s="119">
        <v>15327</v>
      </c>
      <c r="D4" s="119">
        <v>8550</v>
      </c>
      <c r="E4" s="119">
        <v>7834</v>
      </c>
      <c r="F4" s="119">
        <v>8621</v>
      </c>
      <c r="G4" s="119">
        <v>4575</v>
      </c>
      <c r="H4" s="119">
        <v>9223</v>
      </c>
      <c r="I4" s="119">
        <v>7955</v>
      </c>
      <c r="J4" s="176"/>
      <c r="K4" s="119">
        <v>7404</v>
      </c>
      <c r="L4" s="119">
        <v>949</v>
      </c>
      <c r="M4" s="119">
        <v>1917</v>
      </c>
      <c r="N4" s="119">
        <v>5527</v>
      </c>
      <c r="O4" s="176"/>
      <c r="P4" s="119">
        <v>870</v>
      </c>
      <c r="Q4" s="120">
        <v>136582</v>
      </c>
      <c r="R4" s="121">
        <v>136569.27319587627</v>
      </c>
      <c r="S4" s="134">
        <f t="shared" si="0"/>
        <v>9.3189367021615145E-5</v>
      </c>
    </row>
    <row r="5" spans="1:19" ht="15" customHeight="1">
      <c r="A5" s="133" t="s">
        <v>5</v>
      </c>
      <c r="B5" s="119">
        <v>67784</v>
      </c>
      <c r="C5" s="119">
        <v>16226</v>
      </c>
      <c r="D5" s="119">
        <v>9685</v>
      </c>
      <c r="E5" s="119">
        <v>7261</v>
      </c>
      <c r="F5" s="119">
        <v>6576</v>
      </c>
      <c r="G5" s="119">
        <v>4797</v>
      </c>
      <c r="H5" s="119">
        <v>9615</v>
      </c>
      <c r="I5" s="119">
        <v>9087</v>
      </c>
      <c r="J5" s="176"/>
      <c r="K5" s="119">
        <v>8695</v>
      </c>
      <c r="L5" s="119">
        <v>1018</v>
      </c>
      <c r="M5" s="119">
        <v>2236</v>
      </c>
      <c r="N5" s="119">
        <v>5704</v>
      </c>
      <c r="O5" s="176"/>
      <c r="P5" s="119">
        <v>1217</v>
      </c>
      <c r="Q5" s="120">
        <v>149901</v>
      </c>
      <c r="R5" s="121">
        <v>143201.83339035237</v>
      </c>
      <c r="S5" s="134">
        <f t="shared" si="0"/>
        <v>4.678129079106437E-2</v>
      </c>
    </row>
    <row r="6" spans="1:19" ht="15" customHeight="1">
      <c r="A6" s="133" t="s">
        <v>6</v>
      </c>
      <c r="B6" s="119">
        <v>61427</v>
      </c>
      <c r="C6" s="119">
        <v>13571</v>
      </c>
      <c r="D6" s="119">
        <v>8181</v>
      </c>
      <c r="E6" s="119">
        <v>6031</v>
      </c>
      <c r="F6" s="119">
        <v>5049</v>
      </c>
      <c r="G6" s="119">
        <v>4230</v>
      </c>
      <c r="H6" s="119">
        <v>7976</v>
      </c>
      <c r="I6" s="119">
        <v>6915</v>
      </c>
      <c r="J6" s="176"/>
      <c r="K6" s="119">
        <v>7784</v>
      </c>
      <c r="L6" s="119">
        <v>1091</v>
      </c>
      <c r="M6" s="119">
        <v>1956</v>
      </c>
      <c r="N6" s="119">
        <v>5476</v>
      </c>
      <c r="O6" s="176"/>
      <c r="P6" s="119">
        <v>811</v>
      </c>
      <c r="Q6" s="120">
        <v>130498</v>
      </c>
      <c r="R6" s="121">
        <v>129702.21291295064</v>
      </c>
      <c r="S6" s="134">
        <f t="shared" si="0"/>
        <v>6.1354935214825912E-3</v>
      </c>
    </row>
    <row r="7" spans="1:19" ht="15" customHeight="1">
      <c r="A7" s="133" t="s">
        <v>7</v>
      </c>
      <c r="B7" s="119">
        <v>52857</v>
      </c>
      <c r="C7" s="119">
        <v>12092</v>
      </c>
      <c r="D7" s="119">
        <v>8769</v>
      </c>
      <c r="E7" s="119">
        <v>4832</v>
      </c>
      <c r="F7" s="119">
        <v>5232</v>
      </c>
      <c r="G7" s="119">
        <v>4446</v>
      </c>
      <c r="H7" s="119">
        <v>8199</v>
      </c>
      <c r="I7" s="119">
        <v>7080</v>
      </c>
      <c r="J7" s="176"/>
      <c r="K7" s="119">
        <v>7973</v>
      </c>
      <c r="L7" s="119">
        <v>920</v>
      </c>
      <c r="M7" s="119">
        <v>2036</v>
      </c>
      <c r="N7" s="119">
        <v>4709</v>
      </c>
      <c r="O7" s="176"/>
      <c r="P7" s="119">
        <v>1074</v>
      </c>
      <c r="Q7" s="120">
        <v>120219</v>
      </c>
      <c r="R7" s="121">
        <v>117367.216367713</v>
      </c>
      <c r="S7" s="134">
        <f t="shared" si="0"/>
        <v>2.4297957475214578E-2</v>
      </c>
    </row>
    <row r="8" spans="1:19" ht="15" customHeight="1">
      <c r="A8" s="133" t="s">
        <v>8</v>
      </c>
      <c r="B8" s="119">
        <v>55383</v>
      </c>
      <c r="C8" s="119">
        <v>11835</v>
      </c>
      <c r="D8" s="119">
        <v>8215</v>
      </c>
      <c r="E8" s="119">
        <v>1983</v>
      </c>
      <c r="F8" s="119">
        <v>5129</v>
      </c>
      <c r="G8" s="119">
        <v>4504</v>
      </c>
      <c r="H8" s="119">
        <v>7895</v>
      </c>
      <c r="I8" s="119">
        <v>6874</v>
      </c>
      <c r="J8" s="176"/>
      <c r="K8" s="119">
        <v>7436</v>
      </c>
      <c r="L8" s="119">
        <v>945</v>
      </c>
      <c r="M8" s="119">
        <v>1969</v>
      </c>
      <c r="N8" s="119">
        <v>4837</v>
      </c>
      <c r="O8" s="176"/>
      <c r="P8" s="119">
        <v>1021</v>
      </c>
      <c r="Q8" s="120">
        <v>118026</v>
      </c>
      <c r="R8" s="121">
        <v>112568.93634673151</v>
      </c>
      <c r="S8" s="134">
        <f t="shared" si="0"/>
        <v>4.8477527019175175E-2</v>
      </c>
    </row>
    <row r="9" spans="1:19" ht="15" customHeight="1">
      <c r="A9" s="133" t="s">
        <v>9</v>
      </c>
      <c r="B9" s="119">
        <v>34870</v>
      </c>
      <c r="C9" s="119">
        <v>9073</v>
      </c>
      <c r="D9" s="119">
        <v>2817</v>
      </c>
      <c r="E9" s="176"/>
      <c r="F9" s="119">
        <v>3463</v>
      </c>
      <c r="G9" s="119">
        <v>3518</v>
      </c>
      <c r="H9" s="119">
        <v>4915</v>
      </c>
      <c r="I9" s="119">
        <v>4464</v>
      </c>
      <c r="J9" s="176"/>
      <c r="K9" s="119">
        <v>2582</v>
      </c>
      <c r="L9" s="119">
        <v>823</v>
      </c>
      <c r="M9" s="119">
        <v>1474</v>
      </c>
      <c r="N9" s="119">
        <v>3366</v>
      </c>
      <c r="O9" s="119">
        <v>2381</v>
      </c>
      <c r="P9" s="119">
        <v>503</v>
      </c>
      <c r="Q9" s="120">
        <v>74249</v>
      </c>
      <c r="R9" s="121">
        <v>70262.971657754009</v>
      </c>
      <c r="S9" s="134">
        <f t="shared" si="0"/>
        <v>5.6730141754630793E-2</v>
      </c>
    </row>
    <row r="10" spans="1:19" ht="15" customHeight="1">
      <c r="A10" s="133" t="s">
        <v>10</v>
      </c>
      <c r="B10" s="119">
        <v>28078</v>
      </c>
      <c r="C10" s="119">
        <v>6409</v>
      </c>
      <c r="D10" s="119">
        <v>6526</v>
      </c>
      <c r="E10" s="176"/>
      <c r="F10" s="119">
        <v>1641</v>
      </c>
      <c r="G10" s="119">
        <v>1715</v>
      </c>
      <c r="H10" s="119">
        <v>923</v>
      </c>
      <c r="I10" s="119">
        <v>1991</v>
      </c>
      <c r="J10" s="176"/>
      <c r="K10" s="119">
        <v>5998</v>
      </c>
      <c r="L10" s="119">
        <v>290</v>
      </c>
      <c r="M10" s="119">
        <v>659</v>
      </c>
      <c r="N10" s="119">
        <v>1963</v>
      </c>
      <c r="O10" s="119">
        <v>1117</v>
      </c>
      <c r="P10" s="119">
        <v>225</v>
      </c>
      <c r="Q10" s="120">
        <v>57535</v>
      </c>
      <c r="R10" s="121">
        <v>51860.414839797639</v>
      </c>
      <c r="S10" s="134">
        <f t="shared" si="0"/>
        <v>0.10942035804633961</v>
      </c>
    </row>
    <row r="11" spans="1:19" ht="15" customHeight="1">
      <c r="A11" s="133" t="s">
        <v>11</v>
      </c>
      <c r="B11" s="119">
        <v>51261</v>
      </c>
      <c r="C11" s="119">
        <v>11295</v>
      </c>
      <c r="D11" s="119">
        <v>8406</v>
      </c>
      <c r="E11" s="176"/>
      <c r="F11" s="119">
        <v>4610</v>
      </c>
      <c r="G11" s="119">
        <v>4591</v>
      </c>
      <c r="H11" s="119">
        <v>7655</v>
      </c>
      <c r="I11" s="119">
        <v>5924</v>
      </c>
      <c r="J11" s="119">
        <v>5429</v>
      </c>
      <c r="K11" s="119">
        <v>7551</v>
      </c>
      <c r="L11" s="119">
        <v>1559</v>
      </c>
      <c r="M11" s="119">
        <v>2046</v>
      </c>
      <c r="N11" s="119">
        <v>4450</v>
      </c>
      <c r="O11" s="119">
        <v>3723</v>
      </c>
      <c r="P11" s="119">
        <v>802</v>
      </c>
      <c r="Q11" s="120">
        <v>119302</v>
      </c>
      <c r="R11" s="121">
        <v>105277.13352356949</v>
      </c>
      <c r="S11" s="134">
        <f t="shared" si="0"/>
        <v>0.13321854430326621</v>
      </c>
    </row>
    <row r="12" spans="1:19" ht="15" customHeight="1">
      <c r="A12" s="133" t="s">
        <v>12</v>
      </c>
      <c r="B12" s="119">
        <v>63046</v>
      </c>
      <c r="C12" s="119">
        <v>14450</v>
      </c>
      <c r="D12" s="119">
        <v>10291</v>
      </c>
      <c r="E12" s="176"/>
      <c r="F12" s="119">
        <v>6656</v>
      </c>
      <c r="G12" s="119">
        <v>5526</v>
      </c>
      <c r="H12" s="119">
        <v>9047</v>
      </c>
      <c r="I12" s="119">
        <v>7511</v>
      </c>
      <c r="J12" s="119">
        <v>9527</v>
      </c>
      <c r="K12" s="119">
        <v>9379</v>
      </c>
      <c r="L12" s="119">
        <v>1367</v>
      </c>
      <c r="M12" s="119">
        <v>2268</v>
      </c>
      <c r="N12" s="119">
        <v>5413</v>
      </c>
      <c r="O12" s="119">
        <v>4418</v>
      </c>
      <c r="P12" s="119">
        <v>982</v>
      </c>
      <c r="Q12" s="120">
        <v>149881</v>
      </c>
      <c r="R12" s="121">
        <v>135934.91599811084</v>
      </c>
      <c r="S12" s="134">
        <f t="shared" si="0"/>
        <v>0.10259383249321298</v>
      </c>
    </row>
    <row r="13" spans="1:19" ht="15" customHeight="1">
      <c r="A13" s="133" t="s">
        <v>13</v>
      </c>
      <c r="B13" s="119">
        <v>64634</v>
      </c>
      <c r="C13" s="119">
        <v>14280</v>
      </c>
      <c r="D13" s="119">
        <v>10351</v>
      </c>
      <c r="E13" s="119">
        <v>1802</v>
      </c>
      <c r="F13" s="119">
        <v>6125</v>
      </c>
      <c r="G13" s="119">
        <v>4791</v>
      </c>
      <c r="H13" s="119">
        <v>9048</v>
      </c>
      <c r="I13" s="119">
        <v>7888</v>
      </c>
      <c r="J13" s="119">
        <v>8729</v>
      </c>
      <c r="K13" s="119">
        <v>8531</v>
      </c>
      <c r="L13" s="119">
        <v>976</v>
      </c>
      <c r="M13" s="119">
        <v>2088</v>
      </c>
      <c r="N13" s="119">
        <v>5672</v>
      </c>
      <c r="O13" s="119">
        <v>4794</v>
      </c>
      <c r="P13" s="119">
        <v>1052</v>
      </c>
      <c r="Q13" s="120">
        <v>150761</v>
      </c>
      <c r="R13" s="121">
        <v>137937.36009861081</v>
      </c>
      <c r="S13" s="134">
        <f t="shared" si="0"/>
        <v>9.2967125746220097E-2</v>
      </c>
    </row>
    <row r="14" spans="1:19" ht="15" customHeight="1">
      <c r="A14" s="133" t="s">
        <v>14</v>
      </c>
      <c r="B14" s="119">
        <v>56911</v>
      </c>
      <c r="C14" s="119">
        <v>11808</v>
      </c>
      <c r="D14" s="119">
        <v>9059</v>
      </c>
      <c r="E14" s="119">
        <v>15511</v>
      </c>
      <c r="F14" s="119">
        <v>5669</v>
      </c>
      <c r="G14" s="119">
        <v>4192</v>
      </c>
      <c r="H14" s="119">
        <v>8403</v>
      </c>
      <c r="I14" s="119">
        <v>6019</v>
      </c>
      <c r="J14" s="119">
        <v>7661</v>
      </c>
      <c r="K14" s="119">
        <v>7233</v>
      </c>
      <c r="L14" s="119">
        <v>1003</v>
      </c>
      <c r="M14" s="119">
        <v>1806</v>
      </c>
      <c r="N14" s="119">
        <v>5142</v>
      </c>
      <c r="O14" s="119">
        <v>4001</v>
      </c>
      <c r="P14" s="119">
        <v>800</v>
      </c>
      <c r="Q14" s="120">
        <v>145218</v>
      </c>
      <c r="R14" s="121">
        <v>121534.09386865367</v>
      </c>
      <c r="S14" s="134">
        <f t="shared" si="0"/>
        <v>0.19487458520851272</v>
      </c>
    </row>
    <row r="15" spans="1:19" ht="25.5">
      <c r="A15" s="135" t="s">
        <v>304</v>
      </c>
      <c r="B15" s="122">
        <v>662827</v>
      </c>
      <c r="C15" s="123">
        <v>152006</v>
      </c>
      <c r="D15" s="123">
        <v>100344</v>
      </c>
      <c r="E15" s="123">
        <v>53472</v>
      </c>
      <c r="F15" s="123">
        <v>67650</v>
      </c>
      <c r="G15" s="123">
        <v>52032</v>
      </c>
      <c r="H15" s="123">
        <v>92185</v>
      </c>
      <c r="I15" s="123">
        <v>80604</v>
      </c>
      <c r="J15" s="123">
        <v>31346</v>
      </c>
      <c r="K15" s="123">
        <v>88443</v>
      </c>
      <c r="L15" s="123">
        <v>11936</v>
      </c>
      <c r="M15" s="123">
        <v>22546</v>
      </c>
      <c r="N15" s="123">
        <v>57499</v>
      </c>
      <c r="O15" s="123">
        <v>20434</v>
      </c>
      <c r="P15" s="123">
        <v>10470</v>
      </c>
      <c r="Q15" s="124">
        <v>1503794</v>
      </c>
      <c r="R15" s="125">
        <v>1391406.6566445648</v>
      </c>
      <c r="S15" s="136">
        <f>+(Q15-R15)/R15</f>
        <v>8.0772463476969369E-2</v>
      </c>
    </row>
    <row r="16" spans="1:19" ht="25.5">
      <c r="A16" s="140" t="s">
        <v>284</v>
      </c>
      <c r="B16" s="126">
        <v>628725</v>
      </c>
      <c r="C16" s="127">
        <v>153850</v>
      </c>
      <c r="D16" s="127">
        <v>100833</v>
      </c>
      <c r="E16" s="127">
        <v>84775</v>
      </c>
      <c r="F16" s="127">
        <v>65089</v>
      </c>
      <c r="G16" s="127">
        <v>45782</v>
      </c>
      <c r="H16" s="127">
        <v>83778.002492213709</v>
      </c>
      <c r="I16" s="127">
        <v>51015.00189143169</v>
      </c>
      <c r="J16" s="142"/>
      <c r="K16" s="127">
        <v>85493</v>
      </c>
      <c r="L16" s="127">
        <v>10435</v>
      </c>
      <c r="M16" s="127">
        <v>20431</v>
      </c>
      <c r="N16" s="127">
        <v>50543.652260919291</v>
      </c>
      <c r="O16" s="142"/>
      <c r="P16" s="127">
        <v>10657</v>
      </c>
      <c r="Q16" s="124">
        <v>1391406.6566445648</v>
      </c>
      <c r="R16" s="436"/>
      <c r="S16" s="437"/>
    </row>
    <row r="17" spans="1:19" ht="25.5">
      <c r="A17" s="137" t="s">
        <v>303</v>
      </c>
      <c r="B17" s="138">
        <v>5.4239930017098092E-2</v>
      </c>
      <c r="C17" s="138">
        <v>-1.1985700357491063E-2</v>
      </c>
      <c r="D17" s="138">
        <v>-4.8496028086043256E-3</v>
      </c>
      <c r="E17" s="138">
        <v>-0.3692480094367443</v>
      </c>
      <c r="F17" s="138">
        <v>3.9346126073530087E-2</v>
      </c>
      <c r="G17" s="138">
        <v>0.13651653488270499</v>
      </c>
      <c r="H17" s="138">
        <v>0.10034850745656813</v>
      </c>
      <c r="I17" s="138">
        <v>0.58000582204306417</v>
      </c>
      <c r="J17" s="139"/>
      <c r="K17" s="138">
        <v>3.4505749008690773E-2</v>
      </c>
      <c r="L17" s="138">
        <v>0.14384283660757066</v>
      </c>
      <c r="M17" s="138">
        <v>0.10351916205765749</v>
      </c>
      <c r="N17" s="138">
        <v>0.13761070733819197</v>
      </c>
      <c r="O17" s="139"/>
      <c r="P17" s="138">
        <v>-1.7547152106596603E-2</v>
      </c>
      <c r="Q17" s="138">
        <v>8.0772463476969369E-2</v>
      </c>
      <c r="R17" s="438"/>
      <c r="S17" s="439"/>
    </row>
    <row r="18" spans="1:19">
      <c r="D18" s="1"/>
      <c r="F18" s="1"/>
    </row>
    <row r="19" spans="1:19" ht="12.75" customHeight="1">
      <c r="A19" s="440"/>
      <c r="B19" s="440"/>
      <c r="C19" s="24"/>
      <c r="D19" s="24"/>
      <c r="E19" s="25"/>
      <c r="F19" s="24"/>
      <c r="G19" s="24"/>
      <c r="H19" s="24"/>
      <c r="I19" s="26"/>
      <c r="J19" s="26"/>
      <c r="K19" s="27"/>
      <c r="L19" s="27"/>
      <c r="M19" s="27"/>
      <c r="N19" s="26"/>
      <c r="O19" s="26"/>
      <c r="P19" s="24"/>
      <c r="Q19" s="13"/>
      <c r="R19" s="11"/>
      <c r="S19" s="11"/>
    </row>
    <row r="20" spans="1:19" ht="12.75" customHeight="1">
      <c r="A20" s="2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10"/>
      <c r="S20" s="3"/>
    </row>
    <row r="21" spans="1:19">
      <c r="A21" s="22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10"/>
    </row>
    <row r="22" spans="1:19">
      <c r="A22" s="22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10"/>
    </row>
    <row r="23" spans="1:19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10"/>
    </row>
    <row r="24" spans="1:19">
      <c r="A24" s="22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10"/>
    </row>
    <row r="25" spans="1:19">
      <c r="A25" s="22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10"/>
    </row>
    <row r="26" spans="1:19">
      <c r="A26" s="22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10"/>
    </row>
    <row r="27" spans="1:19">
      <c r="A27" s="22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10"/>
    </row>
    <row r="28" spans="1:19">
      <c r="A28" s="22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10"/>
    </row>
    <row r="29" spans="1:19">
      <c r="A29" s="22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10"/>
    </row>
    <row r="30" spans="1:19">
      <c r="A30" s="22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10"/>
    </row>
    <row r="31" spans="1:19"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</row>
    <row r="32" spans="1:19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</row>
    <row r="35" spans="1:1">
      <c r="A35" t="s">
        <v>144</v>
      </c>
    </row>
  </sheetData>
  <mergeCells count="3">
    <mergeCell ref="R16:S17"/>
    <mergeCell ref="A19:B19"/>
    <mergeCell ref="A1:S1"/>
  </mergeCells>
  <phoneticPr fontId="13" type="noConversion"/>
  <printOptions horizontalCentered="1"/>
  <pageMargins left="0.78740157480314965" right="0.19685039370078741" top="0.54" bottom="0.19685039370078741" header="0" footer="0.19685039370078741"/>
  <pageSetup paperSize="9" scale="94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D20"/>
  <sheetViews>
    <sheetView zoomScaleNormal="100" workbookViewId="0">
      <pane xSplit="1" ySplit="3" topLeftCell="B7" activePane="bottomRight" state="frozen"/>
      <selection pane="topRight" activeCell="B1" sqref="B1"/>
      <selection pane="bottomLeft" activeCell="A4" sqref="A4"/>
      <selection pane="bottomRight" activeCell="O20" activeCellId="1" sqref="L20 O20"/>
    </sheetView>
  </sheetViews>
  <sheetFormatPr baseColWidth="10" defaultRowHeight="12.75"/>
  <cols>
    <col min="1" max="1" width="18.7109375" style="7" bestFit="1" customWidth="1"/>
    <col min="2" max="9" width="7.7109375" style="7" customWidth="1"/>
    <col min="10" max="10" width="1.85546875" style="10" customWidth="1"/>
    <col min="11" max="12" width="7.7109375" style="7" customWidth="1"/>
    <col min="13" max="13" width="1.85546875" style="10" customWidth="1"/>
    <col min="14" max="14" width="5.28515625" style="10" customWidth="1"/>
    <col min="15" max="15" width="6.140625" style="10" customWidth="1"/>
    <col min="16" max="16" width="1.85546875" style="10" customWidth="1"/>
    <col min="17" max="17" width="7" style="7" customWidth="1"/>
    <col min="18" max="18" width="6.85546875" style="7" customWidth="1"/>
    <col min="19" max="19" width="1.85546875" style="10" customWidth="1"/>
    <col min="20" max="20" width="8" style="7" customWidth="1"/>
    <col min="21" max="22" width="5.5703125" style="7" bestFit="1" customWidth="1"/>
    <col min="23" max="23" width="4" style="7" bestFit="1" customWidth="1"/>
    <col min="24" max="25" width="5.5703125" style="7" bestFit="1" customWidth="1"/>
    <col min="26" max="26" width="5.42578125" style="7" bestFit="1" customWidth="1"/>
    <col min="27" max="27" width="6.140625" style="7" bestFit="1" customWidth="1"/>
    <col min="28" max="28" width="5.5703125" style="7" bestFit="1" customWidth="1"/>
    <col min="29" max="29" width="5.5703125" style="7" customWidth="1"/>
    <col min="30" max="30" width="6.5703125" style="7" bestFit="1" customWidth="1"/>
    <col min="31" max="16384" width="11.42578125" style="7"/>
  </cols>
  <sheetData>
    <row r="1" spans="1:30" ht="26.25" customHeight="1">
      <c r="A1" s="488" t="s">
        <v>321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  <c r="R1" s="488"/>
      <c r="S1" s="488"/>
      <c r="T1" s="488"/>
      <c r="U1" s="107"/>
      <c r="V1" s="107"/>
      <c r="W1" s="107"/>
      <c r="X1" s="107"/>
      <c r="Y1" s="107"/>
      <c r="Z1" s="107"/>
      <c r="AA1" s="107"/>
      <c r="AB1" s="107"/>
      <c r="AC1" s="107"/>
      <c r="AD1" s="107"/>
    </row>
    <row r="2" spans="1:30">
      <c r="A2" s="3"/>
    </row>
    <row r="3" spans="1:30" ht="45" customHeight="1">
      <c r="A3" s="370"/>
      <c r="B3" s="489" t="s">
        <v>148</v>
      </c>
      <c r="C3" s="490"/>
      <c r="D3" s="489" t="s">
        <v>319</v>
      </c>
      <c r="E3" s="490"/>
      <c r="F3" s="489" t="s">
        <v>320</v>
      </c>
      <c r="G3" s="490"/>
      <c r="H3" s="489" t="s">
        <v>218</v>
      </c>
      <c r="I3" s="490"/>
      <c r="J3" s="371"/>
      <c r="K3" s="491" t="s">
        <v>219</v>
      </c>
      <c r="L3" s="492"/>
      <c r="M3" s="371"/>
      <c r="N3" s="495" t="s">
        <v>361</v>
      </c>
      <c r="O3" s="496"/>
      <c r="P3" s="371"/>
      <c r="Q3" s="493" t="s">
        <v>363</v>
      </c>
      <c r="R3" s="494"/>
      <c r="S3" s="371"/>
      <c r="T3" s="372" t="s">
        <v>147</v>
      </c>
    </row>
    <row r="4" spans="1:30" ht="16.5" customHeight="1">
      <c r="A4" s="373" t="s">
        <v>174</v>
      </c>
      <c r="B4" s="374">
        <v>657</v>
      </c>
      <c r="C4" s="375">
        <f>B4/T4</f>
        <v>0.15332555425904318</v>
      </c>
      <c r="D4" s="374">
        <v>1477</v>
      </c>
      <c r="E4" s="375">
        <f>D4/T4</f>
        <v>0.34469078179696616</v>
      </c>
      <c r="F4" s="374">
        <v>1300</v>
      </c>
      <c r="G4" s="375">
        <f>F4/T4</f>
        <v>0.3033838973162194</v>
      </c>
      <c r="H4" s="376">
        <f>B4+D4+F4</f>
        <v>3434</v>
      </c>
      <c r="I4" s="377">
        <f>H4/T4</f>
        <v>0.80140023337222865</v>
      </c>
      <c r="J4" s="378"/>
      <c r="K4" s="374">
        <v>594</v>
      </c>
      <c r="L4" s="375">
        <f>K4/T4</f>
        <v>0.13862310385064178</v>
      </c>
      <c r="M4" s="379"/>
      <c r="N4" s="374">
        <v>2</v>
      </c>
      <c r="O4" s="375">
        <f>N4/T4</f>
        <v>4.6674445740956829E-4</v>
      </c>
      <c r="P4" s="379"/>
      <c r="Q4" s="374">
        <v>255</v>
      </c>
      <c r="R4" s="375">
        <f>Q4/T4</f>
        <v>5.9509918319719954E-2</v>
      </c>
      <c r="S4" s="379"/>
      <c r="T4" s="380">
        <f>H4+K4+N4+Q4</f>
        <v>4285</v>
      </c>
    </row>
    <row r="5" spans="1:30" ht="16.5" customHeight="1">
      <c r="A5" s="373" t="s">
        <v>173</v>
      </c>
      <c r="B5" s="374">
        <v>65</v>
      </c>
      <c r="C5" s="375">
        <f t="shared" ref="C5:C20" si="0">B5/T5</f>
        <v>4.686373467916366E-2</v>
      </c>
      <c r="D5" s="374">
        <v>984</v>
      </c>
      <c r="E5" s="375">
        <f t="shared" ref="E5:E19" si="1">D5/T5</f>
        <v>0.70944484498918525</v>
      </c>
      <c r="F5" s="374">
        <v>37</v>
      </c>
      <c r="G5" s="375">
        <f t="shared" ref="G5:G20" si="2">F5/T5</f>
        <v>2.6676279740447006E-2</v>
      </c>
      <c r="H5" s="376">
        <f t="shared" ref="H5:H20" si="3">B5+D5+F5</f>
        <v>1086</v>
      </c>
      <c r="I5" s="377">
        <f t="shared" ref="I5:I20" si="4">H5/T5</f>
        <v>0.78298485940879592</v>
      </c>
      <c r="J5" s="378"/>
      <c r="K5" s="374">
        <v>13</v>
      </c>
      <c r="L5" s="375">
        <f t="shared" ref="L5:L20" si="5">K5/T5</f>
        <v>9.372746935832732E-3</v>
      </c>
      <c r="M5" s="379"/>
      <c r="N5" s="374">
        <v>1</v>
      </c>
      <c r="O5" s="375">
        <f t="shared" ref="O5:O20" si="6">N5/T5</f>
        <v>7.2098053352559477E-4</v>
      </c>
      <c r="P5" s="379"/>
      <c r="Q5" s="374">
        <v>287</v>
      </c>
      <c r="R5" s="375">
        <f t="shared" ref="R5:R20" si="7">Q5/T5</f>
        <v>0.2069214131218457</v>
      </c>
      <c r="S5" s="379"/>
      <c r="T5" s="380">
        <f t="shared" ref="T5:T20" si="8">H5+K5+N5+Q5</f>
        <v>1387</v>
      </c>
    </row>
    <row r="6" spans="1:30" ht="16.5" customHeight="1">
      <c r="A6" s="373" t="s">
        <v>15</v>
      </c>
      <c r="B6" s="374">
        <v>11064</v>
      </c>
      <c r="C6" s="375">
        <f t="shared" si="0"/>
        <v>0.74736557687111593</v>
      </c>
      <c r="D6" s="374">
        <v>644</v>
      </c>
      <c r="E6" s="375">
        <f t="shared" si="1"/>
        <v>4.350175628208592E-2</v>
      </c>
      <c r="F6" s="374">
        <v>600</v>
      </c>
      <c r="G6" s="375">
        <f t="shared" si="2"/>
        <v>4.0529586598216698E-2</v>
      </c>
      <c r="H6" s="376">
        <f t="shared" si="3"/>
        <v>12308</v>
      </c>
      <c r="I6" s="377">
        <f t="shared" si="4"/>
        <v>0.8313969197514185</v>
      </c>
      <c r="J6" s="378"/>
      <c r="K6" s="374">
        <v>659</v>
      </c>
      <c r="L6" s="375">
        <f t="shared" si="5"/>
        <v>4.4514995947041343E-2</v>
      </c>
      <c r="M6" s="379"/>
      <c r="N6" s="374">
        <v>70</v>
      </c>
      <c r="O6" s="375">
        <f t="shared" si="6"/>
        <v>4.7284517697919479E-3</v>
      </c>
      <c r="P6" s="379"/>
      <c r="Q6" s="374">
        <v>1767</v>
      </c>
      <c r="R6" s="375">
        <f t="shared" si="7"/>
        <v>0.11935963253174818</v>
      </c>
      <c r="S6" s="379"/>
      <c r="T6" s="380">
        <f t="shared" si="8"/>
        <v>14804</v>
      </c>
    </row>
    <row r="7" spans="1:30" ht="16.5" customHeight="1">
      <c r="A7" s="373" t="s">
        <v>79</v>
      </c>
      <c r="B7" s="374">
        <v>314</v>
      </c>
      <c r="C7" s="375">
        <f t="shared" si="0"/>
        <v>0.59133709981167604</v>
      </c>
      <c r="D7" s="374">
        <v>30</v>
      </c>
      <c r="E7" s="375">
        <f t="shared" si="1"/>
        <v>5.6497175141242938E-2</v>
      </c>
      <c r="F7" s="374">
        <v>54</v>
      </c>
      <c r="G7" s="375">
        <f t="shared" si="2"/>
        <v>0.10169491525423729</v>
      </c>
      <c r="H7" s="376">
        <f t="shared" si="3"/>
        <v>398</v>
      </c>
      <c r="I7" s="377">
        <f t="shared" si="4"/>
        <v>0.74952919020715636</v>
      </c>
      <c r="J7" s="378"/>
      <c r="K7" s="374">
        <v>26</v>
      </c>
      <c r="L7" s="375">
        <f t="shared" si="5"/>
        <v>4.8964218455743877E-2</v>
      </c>
      <c r="M7" s="379"/>
      <c r="N7" s="374">
        <v>0</v>
      </c>
      <c r="O7" s="375">
        <f t="shared" si="6"/>
        <v>0</v>
      </c>
      <c r="P7" s="379"/>
      <c r="Q7" s="374">
        <v>107</v>
      </c>
      <c r="R7" s="375">
        <f t="shared" si="7"/>
        <v>0.20150659133709981</v>
      </c>
      <c r="S7" s="379"/>
      <c r="T7" s="380">
        <f>H7+K7+N7+Q7</f>
        <v>531</v>
      </c>
    </row>
    <row r="8" spans="1:30" ht="16.5" customHeight="1">
      <c r="A8" s="373" t="s">
        <v>111</v>
      </c>
      <c r="B8" s="374">
        <v>2205</v>
      </c>
      <c r="C8" s="375">
        <f t="shared" si="0"/>
        <v>0.80680570801317231</v>
      </c>
      <c r="D8" s="374">
        <v>86</v>
      </c>
      <c r="E8" s="375">
        <f t="shared" si="1"/>
        <v>3.1467252103915114E-2</v>
      </c>
      <c r="F8" s="374">
        <v>102</v>
      </c>
      <c r="G8" s="375">
        <f t="shared" si="2"/>
        <v>3.7321624588364431E-2</v>
      </c>
      <c r="H8" s="376">
        <f t="shared" si="3"/>
        <v>2393</v>
      </c>
      <c r="I8" s="377">
        <f t="shared" si="4"/>
        <v>0.87559458470545193</v>
      </c>
      <c r="J8" s="378"/>
      <c r="K8" s="374">
        <v>134</v>
      </c>
      <c r="L8" s="375">
        <f t="shared" si="5"/>
        <v>4.903036955726308E-2</v>
      </c>
      <c r="M8" s="379"/>
      <c r="N8" s="374">
        <v>12</v>
      </c>
      <c r="O8" s="375">
        <f t="shared" si="6"/>
        <v>4.3907793633369925E-3</v>
      </c>
      <c r="P8" s="379"/>
      <c r="Q8" s="374">
        <v>194</v>
      </c>
      <c r="R8" s="375">
        <f t="shared" si="7"/>
        <v>7.0984266373948043E-2</v>
      </c>
      <c r="S8" s="379"/>
      <c r="T8" s="380">
        <f t="shared" si="8"/>
        <v>2733</v>
      </c>
    </row>
    <row r="9" spans="1:30" ht="16.5" customHeight="1">
      <c r="A9" s="373" t="s">
        <v>166</v>
      </c>
      <c r="B9" s="374">
        <v>46</v>
      </c>
      <c r="C9" s="375">
        <f t="shared" si="0"/>
        <v>1.694290976058932E-2</v>
      </c>
      <c r="D9" s="374">
        <v>1139</v>
      </c>
      <c r="E9" s="375">
        <f t="shared" si="1"/>
        <v>0.41952117863720073</v>
      </c>
      <c r="F9" s="374">
        <v>1279</v>
      </c>
      <c r="G9" s="375">
        <f t="shared" si="2"/>
        <v>0.47108655616942907</v>
      </c>
      <c r="H9" s="376">
        <f t="shared" si="3"/>
        <v>2464</v>
      </c>
      <c r="I9" s="377">
        <f t="shared" si="4"/>
        <v>0.90755064456721912</v>
      </c>
      <c r="J9" s="378"/>
      <c r="K9" s="374">
        <v>150</v>
      </c>
      <c r="L9" s="375">
        <f t="shared" si="5"/>
        <v>5.5248618784530384E-2</v>
      </c>
      <c r="M9" s="379"/>
      <c r="N9" s="374">
        <v>7</v>
      </c>
      <c r="O9" s="375">
        <f t="shared" si="6"/>
        <v>2.5782688766114179E-3</v>
      </c>
      <c r="P9" s="379"/>
      <c r="Q9" s="374">
        <v>94</v>
      </c>
      <c r="R9" s="375">
        <f t="shared" si="7"/>
        <v>3.4622467771639041E-2</v>
      </c>
      <c r="S9" s="379"/>
      <c r="T9" s="380">
        <f t="shared" si="8"/>
        <v>2715</v>
      </c>
    </row>
    <row r="10" spans="1:30" ht="16.5" customHeight="1">
      <c r="A10" s="373" t="s">
        <v>20</v>
      </c>
      <c r="B10" s="374">
        <v>83</v>
      </c>
      <c r="C10" s="375">
        <f t="shared" si="0"/>
        <v>3.7710131758291687E-2</v>
      </c>
      <c r="D10" s="374">
        <v>1123</v>
      </c>
      <c r="E10" s="375">
        <f t="shared" si="1"/>
        <v>0.510222626079055</v>
      </c>
      <c r="F10" s="374">
        <v>801</v>
      </c>
      <c r="G10" s="375">
        <f t="shared" si="2"/>
        <v>0.36392548841435712</v>
      </c>
      <c r="H10" s="376">
        <f t="shared" si="3"/>
        <v>2007</v>
      </c>
      <c r="I10" s="377">
        <f t="shared" si="4"/>
        <v>0.91185824625170375</v>
      </c>
      <c r="J10" s="378"/>
      <c r="K10" s="374">
        <v>123</v>
      </c>
      <c r="L10" s="375">
        <f t="shared" si="5"/>
        <v>5.5883689232167195E-2</v>
      </c>
      <c r="M10" s="379"/>
      <c r="N10" s="374">
        <v>0</v>
      </c>
      <c r="O10" s="375">
        <f t="shared" si="6"/>
        <v>0</v>
      </c>
      <c r="P10" s="379"/>
      <c r="Q10" s="374">
        <v>71</v>
      </c>
      <c r="R10" s="375">
        <f t="shared" si="7"/>
        <v>3.2258064516129031E-2</v>
      </c>
      <c r="S10" s="379"/>
      <c r="T10" s="380">
        <f t="shared" si="8"/>
        <v>2201</v>
      </c>
    </row>
    <row r="11" spans="1:30" ht="16.5" customHeight="1">
      <c r="A11" s="373" t="s">
        <v>172</v>
      </c>
      <c r="B11" s="374">
        <v>1743</v>
      </c>
      <c r="C11" s="375">
        <f t="shared" si="0"/>
        <v>0.81220876048462254</v>
      </c>
      <c r="D11" s="374">
        <v>74</v>
      </c>
      <c r="E11" s="375">
        <f t="shared" si="1"/>
        <v>3.4482758620689655E-2</v>
      </c>
      <c r="F11" s="374">
        <v>104</v>
      </c>
      <c r="G11" s="375">
        <f t="shared" si="2"/>
        <v>4.8462255358807084E-2</v>
      </c>
      <c r="H11" s="376">
        <f t="shared" si="3"/>
        <v>1921</v>
      </c>
      <c r="I11" s="377">
        <f t="shared" si="4"/>
        <v>0.89515377446411926</v>
      </c>
      <c r="J11" s="378"/>
      <c r="K11" s="374">
        <v>66</v>
      </c>
      <c r="L11" s="375">
        <f t="shared" si="5"/>
        <v>3.0754892823858342E-2</v>
      </c>
      <c r="M11" s="379"/>
      <c r="N11" s="374">
        <v>1</v>
      </c>
      <c r="O11" s="375">
        <f t="shared" si="6"/>
        <v>4.6598322460391424E-4</v>
      </c>
      <c r="P11" s="379"/>
      <c r="Q11" s="374">
        <v>158</v>
      </c>
      <c r="R11" s="375">
        <f t="shared" si="7"/>
        <v>7.3625349487418459E-2</v>
      </c>
      <c r="S11" s="379"/>
      <c r="T11" s="380">
        <f t="shared" si="8"/>
        <v>2146</v>
      </c>
    </row>
    <row r="12" spans="1:30" ht="16.5" customHeight="1">
      <c r="A12" s="373" t="s">
        <v>171</v>
      </c>
      <c r="B12" s="374">
        <v>10</v>
      </c>
      <c r="C12" s="375">
        <f t="shared" si="0"/>
        <v>1.2106537530266344E-2</v>
      </c>
      <c r="D12" s="374">
        <v>705</v>
      </c>
      <c r="E12" s="375">
        <f t="shared" si="1"/>
        <v>0.85351089588377727</v>
      </c>
      <c r="F12" s="374">
        <v>17</v>
      </c>
      <c r="G12" s="375">
        <f t="shared" si="2"/>
        <v>2.0581113801452784E-2</v>
      </c>
      <c r="H12" s="376">
        <f t="shared" si="3"/>
        <v>732</v>
      </c>
      <c r="I12" s="377">
        <f t="shared" si="4"/>
        <v>0.8861985472154964</v>
      </c>
      <c r="J12" s="378"/>
      <c r="K12" s="374">
        <v>32</v>
      </c>
      <c r="L12" s="375">
        <f t="shared" si="5"/>
        <v>3.8740920096852302E-2</v>
      </c>
      <c r="M12" s="379"/>
      <c r="N12" s="374">
        <v>0</v>
      </c>
      <c r="O12" s="375">
        <f t="shared" si="6"/>
        <v>0</v>
      </c>
      <c r="P12" s="379"/>
      <c r="Q12" s="374">
        <v>62</v>
      </c>
      <c r="R12" s="375">
        <f t="shared" si="7"/>
        <v>7.5060532687651338E-2</v>
      </c>
      <c r="S12" s="379"/>
      <c r="T12" s="380">
        <f t="shared" si="8"/>
        <v>826</v>
      </c>
    </row>
    <row r="13" spans="1:30" ht="16.5" customHeight="1">
      <c r="A13" s="373" t="s">
        <v>170</v>
      </c>
      <c r="B13" s="374">
        <v>80</v>
      </c>
      <c r="C13" s="375">
        <f t="shared" si="0"/>
        <v>5.0314465408805034E-2</v>
      </c>
      <c r="D13" s="374">
        <v>1292</v>
      </c>
      <c r="E13" s="375">
        <f t="shared" si="1"/>
        <v>0.8125786163522013</v>
      </c>
      <c r="F13" s="374">
        <v>101</v>
      </c>
      <c r="G13" s="375">
        <f t="shared" si="2"/>
        <v>6.3522012578616352E-2</v>
      </c>
      <c r="H13" s="376">
        <f t="shared" si="3"/>
        <v>1473</v>
      </c>
      <c r="I13" s="377">
        <f t="shared" si="4"/>
        <v>0.92641509433962266</v>
      </c>
      <c r="J13" s="378"/>
      <c r="K13" s="374">
        <v>46</v>
      </c>
      <c r="L13" s="375">
        <f t="shared" si="5"/>
        <v>2.8930817610062894E-2</v>
      </c>
      <c r="M13" s="379"/>
      <c r="N13" s="374">
        <v>10</v>
      </c>
      <c r="O13" s="375">
        <f t="shared" si="6"/>
        <v>6.2893081761006293E-3</v>
      </c>
      <c r="P13" s="379"/>
      <c r="Q13" s="374">
        <v>61</v>
      </c>
      <c r="R13" s="375">
        <f t="shared" si="7"/>
        <v>3.8364779874213835E-2</v>
      </c>
      <c r="S13" s="379"/>
      <c r="T13" s="380">
        <f t="shared" si="8"/>
        <v>1590</v>
      </c>
    </row>
    <row r="14" spans="1:30" ht="16.5" customHeight="1">
      <c r="A14" s="373" t="s">
        <v>169</v>
      </c>
      <c r="B14" s="374">
        <v>3653</v>
      </c>
      <c r="C14" s="375">
        <f t="shared" si="0"/>
        <v>0.8040942108738719</v>
      </c>
      <c r="D14" s="374">
        <v>75</v>
      </c>
      <c r="E14" s="375">
        <f t="shared" si="1"/>
        <v>1.6508914813999558E-2</v>
      </c>
      <c r="F14" s="374">
        <v>522</v>
      </c>
      <c r="G14" s="375">
        <f t="shared" si="2"/>
        <v>0.11490204710543693</v>
      </c>
      <c r="H14" s="376">
        <f t="shared" si="3"/>
        <v>4250</v>
      </c>
      <c r="I14" s="377">
        <f t="shared" si="4"/>
        <v>0.93550517279330836</v>
      </c>
      <c r="J14" s="378"/>
      <c r="K14" s="374">
        <v>229</v>
      </c>
      <c r="L14" s="375">
        <f t="shared" si="5"/>
        <v>5.0407219898745324E-2</v>
      </c>
      <c r="M14" s="379"/>
      <c r="N14" s="374">
        <v>1</v>
      </c>
      <c r="O14" s="375">
        <f t="shared" si="6"/>
        <v>2.2011886418666079E-4</v>
      </c>
      <c r="P14" s="379"/>
      <c r="Q14" s="374">
        <v>63</v>
      </c>
      <c r="R14" s="375">
        <f t="shared" si="7"/>
        <v>1.386748844375963E-2</v>
      </c>
      <c r="S14" s="379"/>
      <c r="T14" s="380">
        <f t="shared" si="8"/>
        <v>4543</v>
      </c>
    </row>
    <row r="15" spans="1:30" ht="16.5" customHeight="1">
      <c r="A15" s="373" t="s">
        <v>307</v>
      </c>
      <c r="B15" s="374">
        <v>69</v>
      </c>
      <c r="C15" s="375">
        <f t="shared" si="0"/>
        <v>5.6097560975609757E-2</v>
      </c>
      <c r="D15" s="374">
        <v>922</v>
      </c>
      <c r="E15" s="375">
        <f t="shared" si="1"/>
        <v>0.74959349593495939</v>
      </c>
      <c r="F15" s="374">
        <v>75</v>
      </c>
      <c r="G15" s="375">
        <f t="shared" si="2"/>
        <v>6.097560975609756E-2</v>
      </c>
      <c r="H15" s="376">
        <f t="shared" si="3"/>
        <v>1066</v>
      </c>
      <c r="I15" s="377">
        <f t="shared" si="4"/>
        <v>0.8666666666666667</v>
      </c>
      <c r="J15" s="378"/>
      <c r="K15" s="374">
        <v>32</v>
      </c>
      <c r="L15" s="375">
        <f t="shared" si="5"/>
        <v>2.6016260162601626E-2</v>
      </c>
      <c r="M15" s="379"/>
      <c r="N15" s="374">
        <v>0</v>
      </c>
      <c r="O15" s="375">
        <f t="shared" si="6"/>
        <v>0</v>
      </c>
      <c r="P15" s="379"/>
      <c r="Q15" s="374">
        <v>132</v>
      </c>
      <c r="R15" s="375">
        <f t="shared" si="7"/>
        <v>0.10731707317073171</v>
      </c>
      <c r="S15" s="379"/>
      <c r="T15" s="380">
        <f t="shared" si="8"/>
        <v>1230</v>
      </c>
    </row>
    <row r="16" spans="1:30" ht="16.5" customHeight="1">
      <c r="A16" s="373" t="s">
        <v>25</v>
      </c>
      <c r="B16" s="374">
        <v>82</v>
      </c>
      <c r="C16" s="375">
        <f t="shared" si="0"/>
        <v>0.14487632508833923</v>
      </c>
      <c r="D16" s="374">
        <v>385</v>
      </c>
      <c r="E16" s="375">
        <f t="shared" si="1"/>
        <v>0.68021201413427557</v>
      </c>
      <c r="F16" s="374">
        <v>75</v>
      </c>
      <c r="G16" s="375">
        <f t="shared" si="2"/>
        <v>0.13250883392226148</v>
      </c>
      <c r="H16" s="376">
        <f t="shared" si="3"/>
        <v>542</v>
      </c>
      <c r="I16" s="377">
        <f t="shared" si="4"/>
        <v>0.95759717314487636</v>
      </c>
      <c r="J16" s="378"/>
      <c r="K16" s="374">
        <v>12</v>
      </c>
      <c r="L16" s="375">
        <f t="shared" si="5"/>
        <v>2.1201413427561839E-2</v>
      </c>
      <c r="M16" s="379"/>
      <c r="N16" s="374">
        <v>1</v>
      </c>
      <c r="O16" s="375">
        <f t="shared" si="6"/>
        <v>1.7667844522968198E-3</v>
      </c>
      <c r="P16" s="379"/>
      <c r="Q16" s="374">
        <v>11</v>
      </c>
      <c r="R16" s="375">
        <f t="shared" si="7"/>
        <v>1.9434628975265017E-2</v>
      </c>
      <c r="S16" s="379"/>
      <c r="T16" s="380">
        <f t="shared" si="8"/>
        <v>566</v>
      </c>
    </row>
    <row r="17" spans="1:20" ht="16.5" customHeight="1">
      <c r="A17" s="373" t="s">
        <v>26</v>
      </c>
      <c r="B17" s="374">
        <v>578</v>
      </c>
      <c r="C17" s="375">
        <f t="shared" si="0"/>
        <v>0.89891135303265945</v>
      </c>
      <c r="D17" s="374">
        <v>15</v>
      </c>
      <c r="E17" s="375">
        <f t="shared" si="1"/>
        <v>2.3328149300155521E-2</v>
      </c>
      <c r="F17" s="374">
        <v>18</v>
      </c>
      <c r="G17" s="375">
        <f t="shared" si="2"/>
        <v>2.7993779160186624E-2</v>
      </c>
      <c r="H17" s="376">
        <f t="shared" si="3"/>
        <v>611</v>
      </c>
      <c r="I17" s="377">
        <f t="shared" si="4"/>
        <v>0.95023328149300157</v>
      </c>
      <c r="J17" s="378"/>
      <c r="K17" s="374">
        <v>1</v>
      </c>
      <c r="L17" s="375">
        <f t="shared" si="5"/>
        <v>1.5552099533437014E-3</v>
      </c>
      <c r="M17" s="379"/>
      <c r="N17" s="374">
        <v>1</v>
      </c>
      <c r="O17" s="375">
        <f t="shared" si="6"/>
        <v>1.5552099533437014E-3</v>
      </c>
      <c r="P17" s="379"/>
      <c r="Q17" s="374">
        <v>30</v>
      </c>
      <c r="R17" s="375">
        <f t="shared" si="7"/>
        <v>4.6656298600311043E-2</v>
      </c>
      <c r="S17" s="379"/>
      <c r="T17" s="380">
        <f t="shared" si="8"/>
        <v>643</v>
      </c>
    </row>
    <row r="18" spans="1:20" ht="16.5" customHeight="1">
      <c r="A18" s="373" t="s">
        <v>168</v>
      </c>
      <c r="B18" s="374">
        <v>2288</v>
      </c>
      <c r="C18" s="375">
        <f t="shared" si="0"/>
        <v>0.90470541716093322</v>
      </c>
      <c r="D18" s="374">
        <v>22</v>
      </c>
      <c r="E18" s="375">
        <f t="shared" si="1"/>
        <v>8.6990905496243578E-3</v>
      </c>
      <c r="F18" s="374">
        <v>54</v>
      </c>
      <c r="G18" s="375">
        <f t="shared" si="2"/>
        <v>2.1352313167259787E-2</v>
      </c>
      <c r="H18" s="376">
        <f t="shared" si="3"/>
        <v>2364</v>
      </c>
      <c r="I18" s="377">
        <f t="shared" si="4"/>
        <v>0.93475682087781731</v>
      </c>
      <c r="J18" s="378"/>
      <c r="K18" s="374">
        <v>29</v>
      </c>
      <c r="L18" s="375">
        <f t="shared" si="5"/>
        <v>1.1466982997232108E-2</v>
      </c>
      <c r="M18" s="379"/>
      <c r="N18" s="374">
        <v>7</v>
      </c>
      <c r="O18" s="375">
        <f t="shared" si="6"/>
        <v>2.76789244760775E-3</v>
      </c>
      <c r="P18" s="379"/>
      <c r="Q18" s="374">
        <v>129</v>
      </c>
      <c r="R18" s="375">
        <f t="shared" si="7"/>
        <v>5.1008303677342826E-2</v>
      </c>
      <c r="S18" s="379"/>
      <c r="T18" s="380">
        <f t="shared" si="8"/>
        <v>2529</v>
      </c>
    </row>
    <row r="19" spans="1:20" ht="16.5" customHeight="1">
      <c r="A19" s="373" t="s">
        <v>167</v>
      </c>
      <c r="B19" s="374">
        <v>4288</v>
      </c>
      <c r="C19" s="375">
        <f t="shared" si="0"/>
        <v>0.90885968630775749</v>
      </c>
      <c r="D19" s="374">
        <v>96</v>
      </c>
      <c r="E19" s="375">
        <f t="shared" si="1"/>
        <v>2.0347604917337857E-2</v>
      </c>
      <c r="F19" s="374">
        <v>61</v>
      </c>
      <c r="G19" s="375">
        <f t="shared" si="2"/>
        <v>1.2929207291225096E-2</v>
      </c>
      <c r="H19" s="376">
        <f t="shared" si="3"/>
        <v>4445</v>
      </c>
      <c r="I19" s="377">
        <f t="shared" si="4"/>
        <v>0.94213649851632042</v>
      </c>
      <c r="J19" s="378"/>
      <c r="K19" s="374">
        <v>33</v>
      </c>
      <c r="L19" s="375">
        <f t="shared" si="5"/>
        <v>6.994489190334888E-3</v>
      </c>
      <c r="M19" s="379"/>
      <c r="N19" s="374">
        <v>1</v>
      </c>
      <c r="O19" s="375">
        <f t="shared" si="6"/>
        <v>2.1195421788893599E-4</v>
      </c>
      <c r="P19" s="379"/>
      <c r="Q19" s="374">
        <v>239</v>
      </c>
      <c r="R19" s="375">
        <f t="shared" si="7"/>
        <v>5.0657058075455702E-2</v>
      </c>
      <c r="S19" s="379"/>
      <c r="T19" s="380">
        <f t="shared" si="8"/>
        <v>4718</v>
      </c>
    </row>
    <row r="20" spans="1:20" ht="16.5" customHeight="1">
      <c r="A20" s="381" t="s">
        <v>199</v>
      </c>
      <c r="B20" s="382">
        <v>27225</v>
      </c>
      <c r="C20" s="383">
        <f t="shared" si="0"/>
        <v>0.57379813265327628</v>
      </c>
      <c r="D20" s="382">
        <v>9069</v>
      </c>
      <c r="E20" s="383">
        <f>D20/T20</f>
        <v>0.19113958732901976</v>
      </c>
      <c r="F20" s="382">
        <v>5200</v>
      </c>
      <c r="G20" s="383">
        <f t="shared" si="2"/>
        <v>0.10959597024047885</v>
      </c>
      <c r="H20" s="382">
        <f t="shared" si="3"/>
        <v>41494</v>
      </c>
      <c r="I20" s="383">
        <f t="shared" si="4"/>
        <v>0.87453369022277494</v>
      </c>
      <c r="J20" s="378"/>
      <c r="K20" s="384">
        <v>2179</v>
      </c>
      <c r="L20" s="385">
        <f t="shared" si="5"/>
        <v>4.5924926760385273E-2</v>
      </c>
      <c r="M20" s="378"/>
      <c r="N20" s="386">
        <v>114</v>
      </c>
      <c r="O20" s="387">
        <f t="shared" si="6"/>
        <v>2.4026808860412672E-3</v>
      </c>
      <c r="P20" s="378"/>
      <c r="Q20" s="388">
        <v>3660</v>
      </c>
      <c r="R20" s="389">
        <f t="shared" si="7"/>
        <v>7.713870213079857E-2</v>
      </c>
      <c r="S20" s="378"/>
      <c r="T20" s="380">
        <f t="shared" si="8"/>
        <v>47447</v>
      </c>
    </row>
  </sheetData>
  <mergeCells count="8">
    <mergeCell ref="A1:T1"/>
    <mergeCell ref="B3:C3"/>
    <mergeCell ref="F3:G3"/>
    <mergeCell ref="H3:I3"/>
    <mergeCell ref="K3:L3"/>
    <mergeCell ref="Q3:R3"/>
    <mergeCell ref="D3:E3"/>
    <mergeCell ref="N3:O3"/>
  </mergeCells>
  <printOptions horizontalCentered="1"/>
  <pageMargins left="0.78740157480314965" right="0.39370078740157483" top="0.47244094488188981" bottom="0.19685039370078741" header="0.11811023622047245" footer="0.51181102362204722"/>
  <pageSetup paperSize="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V15"/>
  <sheetViews>
    <sheetView zoomScale="115" zoomScaleNormal="115" workbookViewId="0">
      <selection activeCell="K8" sqref="K8"/>
    </sheetView>
  </sheetViews>
  <sheetFormatPr baseColWidth="10" defaultRowHeight="12.75"/>
  <cols>
    <col min="1" max="1" width="10.85546875" style="5" bestFit="1" customWidth="1"/>
    <col min="2" max="3" width="5.42578125" style="5" bestFit="1" customWidth="1"/>
    <col min="4" max="4" width="6.42578125" style="5" bestFit="1" customWidth="1"/>
    <col min="5" max="8" width="5.42578125" style="5" bestFit="1" customWidth="1"/>
    <col min="9" max="9" width="4" style="5" bestFit="1" customWidth="1"/>
    <col min="10" max="13" width="5.42578125" style="5" bestFit="1" customWidth="1"/>
    <col min="14" max="14" width="4" style="5" bestFit="1" customWidth="1"/>
    <col min="15" max="16" width="5.42578125" style="5" bestFit="1" customWidth="1"/>
    <col min="17" max="17" width="6.42578125" style="5" bestFit="1" customWidth="1"/>
    <col min="18" max="18" width="8.5703125" style="5" bestFit="1" customWidth="1"/>
    <col min="19" max="19" width="3" style="5" customWidth="1"/>
    <col min="20" max="22" width="9.7109375" style="265" customWidth="1"/>
    <col min="23" max="16384" width="11.42578125" style="5"/>
  </cols>
  <sheetData>
    <row r="1" spans="1:22" ht="26.25" customHeight="1">
      <c r="A1" s="481" t="s">
        <v>324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  <c r="M1" s="481"/>
      <c r="N1" s="481"/>
      <c r="O1" s="481"/>
      <c r="P1" s="481"/>
      <c r="Q1" s="481"/>
      <c r="R1" s="481"/>
      <c r="S1" s="481"/>
      <c r="T1" s="481"/>
      <c r="U1" s="481"/>
      <c r="V1" s="481"/>
    </row>
    <row r="3" spans="1:22" ht="33.75" customHeight="1">
      <c r="A3" s="499" t="s">
        <v>338</v>
      </c>
      <c r="B3" s="497" t="s">
        <v>174</v>
      </c>
      <c r="C3" s="497" t="s">
        <v>173</v>
      </c>
      <c r="D3" s="497" t="s">
        <v>15</v>
      </c>
      <c r="E3" s="497" t="s">
        <v>111</v>
      </c>
      <c r="F3" s="497" t="s">
        <v>166</v>
      </c>
      <c r="G3" s="497" t="s">
        <v>20</v>
      </c>
      <c r="H3" s="497" t="s">
        <v>172</v>
      </c>
      <c r="I3" s="497" t="s">
        <v>171</v>
      </c>
      <c r="J3" s="497" t="s">
        <v>170</v>
      </c>
      <c r="K3" s="497" t="s">
        <v>169</v>
      </c>
      <c r="L3" s="497" t="s">
        <v>307</v>
      </c>
      <c r="M3" s="497" t="s">
        <v>25</v>
      </c>
      <c r="N3" s="497" t="s">
        <v>26</v>
      </c>
      <c r="O3" s="497" t="s">
        <v>168</v>
      </c>
      <c r="P3" s="497" t="s">
        <v>167</v>
      </c>
      <c r="Q3" s="501" t="s">
        <v>302</v>
      </c>
      <c r="R3" s="506" t="s">
        <v>179</v>
      </c>
      <c r="T3" s="503" t="s">
        <v>337</v>
      </c>
      <c r="U3" s="504"/>
      <c r="V3" s="505"/>
    </row>
    <row r="4" spans="1:22" ht="33.75" customHeight="1">
      <c r="A4" s="500"/>
      <c r="B4" s="498"/>
      <c r="C4" s="498"/>
      <c r="D4" s="498"/>
      <c r="E4" s="498"/>
      <c r="F4" s="498"/>
      <c r="G4" s="498"/>
      <c r="H4" s="498"/>
      <c r="I4" s="498"/>
      <c r="J4" s="498"/>
      <c r="K4" s="498"/>
      <c r="L4" s="498"/>
      <c r="M4" s="498"/>
      <c r="N4" s="498"/>
      <c r="O4" s="498"/>
      <c r="P4" s="498"/>
      <c r="Q4" s="502"/>
      <c r="R4" s="507"/>
      <c r="T4" s="272" t="s">
        <v>338</v>
      </c>
      <c r="U4" s="273" t="s">
        <v>335</v>
      </c>
      <c r="V4" s="274" t="s">
        <v>336</v>
      </c>
    </row>
    <row r="5" spans="1:22" ht="12.75" customHeight="1">
      <c r="A5" s="390" t="s">
        <v>325</v>
      </c>
      <c r="B5" s="191">
        <v>99</v>
      </c>
      <c r="C5" s="191">
        <v>45</v>
      </c>
      <c r="D5" s="191">
        <v>238</v>
      </c>
      <c r="E5" s="191">
        <v>10</v>
      </c>
      <c r="F5" s="191">
        <v>57</v>
      </c>
      <c r="G5" s="191">
        <v>57</v>
      </c>
      <c r="H5" s="191">
        <v>40</v>
      </c>
      <c r="I5" s="191">
        <v>13</v>
      </c>
      <c r="J5" s="191">
        <v>35</v>
      </c>
      <c r="K5" s="191">
        <v>283</v>
      </c>
      <c r="L5" s="191">
        <v>38</v>
      </c>
      <c r="M5" s="191">
        <v>8</v>
      </c>
      <c r="N5" s="191">
        <v>12</v>
      </c>
      <c r="O5" s="191">
        <v>87</v>
      </c>
      <c r="P5" s="191">
        <v>127</v>
      </c>
      <c r="Q5" s="393">
        <v>1150</v>
      </c>
      <c r="R5" s="396">
        <v>2.5076319232446576E-2</v>
      </c>
      <c r="S5" s="45"/>
      <c r="T5" s="268" t="s">
        <v>325</v>
      </c>
      <c r="U5" s="266">
        <v>0.60347826086956524</v>
      </c>
      <c r="V5" s="267">
        <v>0.39304347826086955</v>
      </c>
    </row>
    <row r="6" spans="1:22">
      <c r="A6" s="391" t="s">
        <v>326</v>
      </c>
      <c r="B6" s="392">
        <v>967</v>
      </c>
      <c r="C6" s="392">
        <v>418</v>
      </c>
      <c r="D6" s="392">
        <v>2123</v>
      </c>
      <c r="E6" s="392">
        <v>185</v>
      </c>
      <c r="F6" s="392">
        <v>640</v>
      </c>
      <c r="G6" s="392">
        <v>532</v>
      </c>
      <c r="H6" s="392">
        <v>531</v>
      </c>
      <c r="I6" s="392">
        <v>238</v>
      </c>
      <c r="J6" s="392">
        <v>391</v>
      </c>
      <c r="K6" s="392">
        <v>1756</v>
      </c>
      <c r="L6" s="392">
        <v>342</v>
      </c>
      <c r="M6" s="392">
        <v>133</v>
      </c>
      <c r="N6" s="392">
        <v>144</v>
      </c>
      <c r="O6" s="392">
        <v>814</v>
      </c>
      <c r="P6" s="392">
        <v>1198</v>
      </c>
      <c r="Q6" s="394">
        <v>10413</v>
      </c>
      <c r="R6" s="397">
        <v>0.22706061927605756</v>
      </c>
      <c r="S6" s="45"/>
      <c r="T6" s="268" t="s">
        <v>326</v>
      </c>
      <c r="U6" s="266">
        <v>0.54950542590992024</v>
      </c>
      <c r="V6" s="267">
        <v>0.44905406703159512</v>
      </c>
    </row>
    <row r="7" spans="1:22">
      <c r="A7" s="390" t="s">
        <v>327</v>
      </c>
      <c r="B7" s="191">
        <v>529</v>
      </c>
      <c r="C7" s="191">
        <v>153</v>
      </c>
      <c r="D7" s="191">
        <v>1205</v>
      </c>
      <c r="E7" s="191">
        <v>214</v>
      </c>
      <c r="F7" s="191">
        <v>325</v>
      </c>
      <c r="G7" s="191">
        <v>289</v>
      </c>
      <c r="H7" s="191">
        <v>261</v>
      </c>
      <c r="I7" s="191">
        <v>117</v>
      </c>
      <c r="J7" s="191">
        <v>157</v>
      </c>
      <c r="K7" s="191">
        <v>747</v>
      </c>
      <c r="L7" s="191">
        <v>163</v>
      </c>
      <c r="M7" s="191">
        <v>72</v>
      </c>
      <c r="N7" s="191">
        <v>59</v>
      </c>
      <c r="O7" s="191">
        <v>401</v>
      </c>
      <c r="P7" s="191">
        <v>561</v>
      </c>
      <c r="Q7" s="393">
        <v>5253</v>
      </c>
      <c r="R7" s="396">
        <v>0.11454426515481901</v>
      </c>
      <c r="S7" s="45"/>
      <c r="T7" s="268" t="s">
        <v>327</v>
      </c>
      <c r="U7" s="266">
        <v>0.5334094802969731</v>
      </c>
      <c r="V7" s="267">
        <v>0.46468684561203122</v>
      </c>
    </row>
    <row r="8" spans="1:22">
      <c r="A8" s="390" t="s">
        <v>328</v>
      </c>
      <c r="B8" s="191">
        <v>222</v>
      </c>
      <c r="C8" s="191">
        <v>48</v>
      </c>
      <c r="D8" s="191">
        <v>760</v>
      </c>
      <c r="E8" s="191">
        <v>230</v>
      </c>
      <c r="F8" s="191">
        <v>166</v>
      </c>
      <c r="G8" s="191">
        <v>112</v>
      </c>
      <c r="H8" s="191">
        <v>119</v>
      </c>
      <c r="I8" s="191">
        <v>44</v>
      </c>
      <c r="J8" s="191">
        <v>54</v>
      </c>
      <c r="K8" s="191">
        <v>203</v>
      </c>
      <c r="L8" s="191">
        <v>56</v>
      </c>
      <c r="M8" s="191">
        <v>28</v>
      </c>
      <c r="N8" s="191">
        <v>24</v>
      </c>
      <c r="O8" s="191">
        <v>145</v>
      </c>
      <c r="P8" s="191">
        <v>186</v>
      </c>
      <c r="Q8" s="393">
        <v>2397</v>
      </c>
      <c r="R8" s="396">
        <v>5.2267771478412557E-2</v>
      </c>
      <c r="S8" s="45"/>
      <c r="T8" s="268" t="s">
        <v>328</v>
      </c>
      <c r="U8" s="266">
        <v>0.51022110972048396</v>
      </c>
      <c r="V8" s="267">
        <v>0.48727576136837714</v>
      </c>
    </row>
    <row r="9" spans="1:22">
      <c r="A9" s="390" t="s">
        <v>329</v>
      </c>
      <c r="B9" s="191">
        <v>134</v>
      </c>
      <c r="C9" s="191">
        <v>24</v>
      </c>
      <c r="D9" s="191">
        <v>1521</v>
      </c>
      <c r="E9" s="191">
        <v>359</v>
      </c>
      <c r="F9" s="191">
        <v>105</v>
      </c>
      <c r="G9" s="191">
        <v>69</v>
      </c>
      <c r="H9" s="191">
        <v>83</v>
      </c>
      <c r="I9" s="191">
        <v>14</v>
      </c>
      <c r="J9" s="191">
        <v>42</v>
      </c>
      <c r="K9" s="191">
        <v>144</v>
      </c>
      <c r="L9" s="191">
        <v>29</v>
      </c>
      <c r="M9" s="191">
        <v>12</v>
      </c>
      <c r="N9" s="191">
        <v>8</v>
      </c>
      <c r="O9" s="191">
        <v>106</v>
      </c>
      <c r="P9" s="191">
        <v>143</v>
      </c>
      <c r="Q9" s="393">
        <v>2794</v>
      </c>
      <c r="R9" s="396">
        <v>6.092455298735281E-2</v>
      </c>
      <c r="S9" s="45"/>
      <c r="T9" s="268" t="s">
        <v>329</v>
      </c>
      <c r="U9" s="266">
        <v>0.62705798138869007</v>
      </c>
      <c r="V9" s="267">
        <v>0.36972083035075159</v>
      </c>
    </row>
    <row r="10" spans="1:22">
      <c r="A10" s="390" t="s">
        <v>330</v>
      </c>
      <c r="B10" s="191">
        <v>71</v>
      </c>
      <c r="C10" s="191">
        <v>25</v>
      </c>
      <c r="D10" s="191">
        <v>967</v>
      </c>
      <c r="E10" s="191">
        <v>192</v>
      </c>
      <c r="F10" s="191">
        <v>29</v>
      </c>
      <c r="G10" s="191">
        <v>37</v>
      </c>
      <c r="H10" s="191">
        <v>62</v>
      </c>
      <c r="I10" s="191">
        <v>8</v>
      </c>
      <c r="J10" s="191">
        <v>28</v>
      </c>
      <c r="K10" s="191">
        <v>71</v>
      </c>
      <c r="L10" s="191">
        <v>10</v>
      </c>
      <c r="M10" s="191">
        <v>11</v>
      </c>
      <c r="N10" s="191">
        <v>8</v>
      </c>
      <c r="O10" s="191">
        <v>74</v>
      </c>
      <c r="P10" s="191">
        <v>119</v>
      </c>
      <c r="Q10" s="393">
        <v>1713</v>
      </c>
      <c r="R10" s="396">
        <v>3.7352812908853034E-2</v>
      </c>
      <c r="S10" s="45"/>
      <c r="T10" s="268" t="s">
        <v>330</v>
      </c>
      <c r="U10" s="266">
        <v>0.66549912434325742</v>
      </c>
      <c r="V10" s="267">
        <v>0.33391710449503792</v>
      </c>
    </row>
    <row r="11" spans="1:22">
      <c r="A11" s="390" t="s">
        <v>331</v>
      </c>
      <c r="B11" s="191">
        <v>378</v>
      </c>
      <c r="C11" s="191">
        <v>141</v>
      </c>
      <c r="D11" s="191">
        <v>2120</v>
      </c>
      <c r="E11" s="191">
        <v>332</v>
      </c>
      <c r="F11" s="191">
        <v>237</v>
      </c>
      <c r="G11" s="191">
        <v>187</v>
      </c>
      <c r="H11" s="191">
        <v>190</v>
      </c>
      <c r="I11" s="191">
        <v>70</v>
      </c>
      <c r="J11" s="191">
        <v>103</v>
      </c>
      <c r="K11" s="191">
        <v>268</v>
      </c>
      <c r="L11" s="191">
        <v>70</v>
      </c>
      <c r="M11" s="191">
        <v>41</v>
      </c>
      <c r="N11" s="191">
        <v>41</v>
      </c>
      <c r="O11" s="191">
        <v>209</v>
      </c>
      <c r="P11" s="191">
        <v>395</v>
      </c>
      <c r="Q11" s="393">
        <v>4788</v>
      </c>
      <c r="R11" s="396">
        <v>0.1044047099869167</v>
      </c>
      <c r="S11" s="45"/>
      <c r="T11" s="268" t="s">
        <v>331</v>
      </c>
      <c r="U11" s="266">
        <v>0.70091896407685883</v>
      </c>
      <c r="V11" s="267">
        <v>0.2928153717627402</v>
      </c>
    </row>
    <row r="12" spans="1:22">
      <c r="A12" s="390" t="s">
        <v>332</v>
      </c>
      <c r="B12" s="191">
        <v>984</v>
      </c>
      <c r="C12" s="191">
        <v>223</v>
      </c>
      <c r="D12" s="191">
        <v>3117</v>
      </c>
      <c r="E12" s="191">
        <v>696</v>
      </c>
      <c r="F12" s="191">
        <v>639</v>
      </c>
      <c r="G12" s="191">
        <v>496</v>
      </c>
      <c r="H12" s="191">
        <v>409</v>
      </c>
      <c r="I12" s="191">
        <v>169</v>
      </c>
      <c r="J12" s="191">
        <v>295</v>
      </c>
      <c r="K12" s="191">
        <v>498</v>
      </c>
      <c r="L12" s="191">
        <v>233</v>
      </c>
      <c r="M12" s="191">
        <v>115</v>
      </c>
      <c r="N12" s="191">
        <v>99</v>
      </c>
      <c r="O12" s="191">
        <v>315</v>
      </c>
      <c r="P12" s="191">
        <v>853</v>
      </c>
      <c r="Q12" s="393">
        <v>9150</v>
      </c>
      <c r="R12" s="396">
        <v>0.19952027911033579</v>
      </c>
      <c r="S12" s="45"/>
      <c r="T12" s="268" t="s">
        <v>332</v>
      </c>
      <c r="U12" s="266">
        <v>0.67311475409836063</v>
      </c>
      <c r="V12" s="267">
        <v>0.3253551912568306</v>
      </c>
    </row>
    <row r="13" spans="1:22">
      <c r="A13" s="390" t="s">
        <v>333</v>
      </c>
      <c r="B13" s="191">
        <v>663</v>
      </c>
      <c r="C13" s="191">
        <v>176</v>
      </c>
      <c r="D13" s="191">
        <v>2058</v>
      </c>
      <c r="E13" s="191">
        <v>409</v>
      </c>
      <c r="F13" s="191">
        <v>343</v>
      </c>
      <c r="G13" s="191">
        <v>273</v>
      </c>
      <c r="H13" s="191">
        <v>326</v>
      </c>
      <c r="I13" s="191">
        <v>111</v>
      </c>
      <c r="J13" s="191">
        <v>313</v>
      </c>
      <c r="K13" s="191">
        <v>303</v>
      </c>
      <c r="L13" s="191">
        <v>201</v>
      </c>
      <c r="M13" s="191">
        <v>113</v>
      </c>
      <c r="N13" s="191">
        <v>149</v>
      </c>
      <c r="O13" s="191">
        <v>240</v>
      </c>
      <c r="P13" s="191">
        <v>691</v>
      </c>
      <c r="Q13" s="393">
        <v>6369</v>
      </c>
      <c r="R13" s="396">
        <v>0.13887919755778455</v>
      </c>
      <c r="S13" s="45"/>
      <c r="T13" s="268" t="s">
        <v>333</v>
      </c>
      <c r="U13" s="266">
        <v>0.6804835924006909</v>
      </c>
      <c r="V13" s="267">
        <v>0.3182603234416706</v>
      </c>
    </row>
    <row r="14" spans="1:22">
      <c r="A14" s="390" t="s">
        <v>334</v>
      </c>
      <c r="B14" s="191">
        <v>157</v>
      </c>
      <c r="C14" s="191">
        <v>54</v>
      </c>
      <c r="D14" s="191">
        <v>598</v>
      </c>
      <c r="E14" s="191">
        <v>91</v>
      </c>
      <c r="F14" s="191">
        <v>100</v>
      </c>
      <c r="G14" s="191">
        <v>86</v>
      </c>
      <c r="H14" s="191">
        <v>89</v>
      </c>
      <c r="I14" s="191">
        <v>30</v>
      </c>
      <c r="J14" s="191">
        <v>119</v>
      </c>
      <c r="K14" s="191">
        <v>77</v>
      </c>
      <c r="L14" s="191">
        <v>71</v>
      </c>
      <c r="M14" s="191">
        <v>23</v>
      </c>
      <c r="N14" s="191">
        <v>58</v>
      </c>
      <c r="O14" s="191">
        <v>65</v>
      </c>
      <c r="P14" s="191">
        <v>215</v>
      </c>
      <c r="Q14" s="393">
        <v>1833</v>
      </c>
      <c r="R14" s="396">
        <v>3.9969472307021373E-2</v>
      </c>
      <c r="S14" s="45"/>
      <c r="T14" s="268" t="s">
        <v>334</v>
      </c>
      <c r="U14" s="266">
        <v>0.65957446808510634</v>
      </c>
      <c r="V14" s="267">
        <v>0.33987997817785054</v>
      </c>
    </row>
    <row r="15" spans="1:22">
      <c r="A15" s="395" t="s">
        <v>42</v>
      </c>
      <c r="B15" s="192">
        <v>4204</v>
      </c>
      <c r="C15" s="192">
        <v>1307</v>
      </c>
      <c r="D15" s="192">
        <v>14707</v>
      </c>
      <c r="E15" s="192">
        <v>2718</v>
      </c>
      <c r="F15" s="192">
        <v>2641</v>
      </c>
      <c r="G15" s="192">
        <v>2138</v>
      </c>
      <c r="H15" s="192">
        <v>2110</v>
      </c>
      <c r="I15" s="192">
        <v>814</v>
      </c>
      <c r="J15" s="192">
        <v>1537</v>
      </c>
      <c r="K15" s="192">
        <v>4350</v>
      </c>
      <c r="L15" s="192">
        <v>1213</v>
      </c>
      <c r="M15" s="192">
        <v>556</v>
      </c>
      <c r="N15" s="192">
        <v>602</v>
      </c>
      <c r="O15" s="192">
        <v>2456</v>
      </c>
      <c r="P15" s="192">
        <v>4488</v>
      </c>
      <c r="Q15" s="192">
        <v>45860</v>
      </c>
      <c r="R15" s="398">
        <v>1</v>
      </c>
      <c r="S15" s="45"/>
      <c r="T15" s="269" t="s">
        <v>42</v>
      </c>
      <c r="U15" s="270">
        <v>0.62121674662014825</v>
      </c>
      <c r="V15" s="271">
        <v>0.37878325337985175</v>
      </c>
    </row>
  </sheetData>
  <mergeCells count="20">
    <mergeCell ref="D3:D4"/>
    <mergeCell ref="E3:E4"/>
    <mergeCell ref="F3:F4"/>
    <mergeCell ref="G3:G4"/>
    <mergeCell ref="A1:V1"/>
    <mergeCell ref="N3:N4"/>
    <mergeCell ref="O3:O4"/>
    <mergeCell ref="P3:P4"/>
    <mergeCell ref="A3:A4"/>
    <mergeCell ref="Q3:Q4"/>
    <mergeCell ref="H3:H4"/>
    <mergeCell ref="I3:I4"/>
    <mergeCell ref="J3:J4"/>
    <mergeCell ref="K3:K4"/>
    <mergeCell ref="L3:L4"/>
    <mergeCell ref="M3:M4"/>
    <mergeCell ref="T3:V3"/>
    <mergeCell ref="R3:R4"/>
    <mergeCell ref="B3:B4"/>
    <mergeCell ref="C3:C4"/>
  </mergeCells>
  <printOptions horizontalCentered="1"/>
  <pageMargins left="0.78740157480314965" right="0.19685039370078741" top="0.39370078740157483" bottom="0.19685039370078741" header="0.11811023622047245" footer="0.51181102362204722"/>
  <pageSetup paperSize="9" scale="99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S17"/>
  <sheetViews>
    <sheetView zoomScaleNormal="100" workbookViewId="0">
      <selection activeCell="X14" sqref="X14:X15"/>
    </sheetView>
  </sheetViews>
  <sheetFormatPr baseColWidth="10" defaultRowHeight="12.75"/>
  <cols>
    <col min="1" max="1" width="31.42578125" style="5" customWidth="1"/>
    <col min="2" max="3" width="5.42578125" style="5" bestFit="1" customWidth="1"/>
    <col min="4" max="4" width="6.42578125" style="5" bestFit="1" customWidth="1"/>
    <col min="5" max="7" width="5.42578125" style="5" bestFit="1" customWidth="1"/>
    <col min="8" max="9" width="5" style="5" bestFit="1" customWidth="1"/>
    <col min="10" max="13" width="5.42578125" style="5" bestFit="1" customWidth="1"/>
    <col min="14" max="14" width="4" style="5" bestFit="1" customWidth="1"/>
    <col min="15" max="16" width="5.42578125" style="5" bestFit="1" customWidth="1"/>
    <col min="17" max="17" width="6.42578125" style="5" bestFit="1" customWidth="1"/>
    <col min="18" max="18" width="5.85546875" style="5" customWidth="1"/>
    <col min="19" max="19" width="10.7109375" style="265" customWidth="1"/>
    <col min="20" max="16384" width="11.42578125" style="5"/>
  </cols>
  <sheetData>
    <row r="1" spans="1:19" ht="26.25" customHeight="1">
      <c r="A1" s="481" t="s">
        <v>348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  <c r="M1" s="481"/>
      <c r="N1" s="481"/>
      <c r="O1" s="481"/>
      <c r="P1" s="481"/>
      <c r="Q1" s="481"/>
      <c r="R1" s="481"/>
      <c r="S1" s="481"/>
    </row>
    <row r="2" spans="1:19">
      <c r="S2" s="345"/>
    </row>
    <row r="3" spans="1:19">
      <c r="A3" s="358" t="s">
        <v>360</v>
      </c>
      <c r="B3" s="348" t="s">
        <v>27</v>
      </c>
      <c r="C3" s="348" t="s">
        <v>29</v>
      </c>
      <c r="D3" s="348" t="s">
        <v>30</v>
      </c>
      <c r="E3" s="348" t="s">
        <v>28</v>
      </c>
      <c r="F3" s="348" t="s">
        <v>31</v>
      </c>
      <c r="G3" s="348" t="s">
        <v>32</v>
      </c>
      <c r="H3" s="348" t="s">
        <v>33</v>
      </c>
      <c r="I3" s="348" t="s">
        <v>34</v>
      </c>
      <c r="J3" s="348" t="s">
        <v>35</v>
      </c>
      <c r="K3" s="348" t="s">
        <v>36</v>
      </c>
      <c r="L3" s="348" t="s">
        <v>37</v>
      </c>
      <c r="M3" s="348" t="s">
        <v>311</v>
      </c>
      <c r="N3" s="348" t="s">
        <v>38</v>
      </c>
      <c r="O3" s="348" t="s">
        <v>39</v>
      </c>
      <c r="P3" s="348" t="s">
        <v>40</v>
      </c>
      <c r="Q3" s="348" t="s">
        <v>41</v>
      </c>
      <c r="R3" s="351" t="s">
        <v>42</v>
      </c>
      <c r="S3" s="352" t="s">
        <v>179</v>
      </c>
    </row>
    <row r="4" spans="1:19">
      <c r="A4" s="346" t="s">
        <v>349</v>
      </c>
      <c r="B4" s="349">
        <v>1072</v>
      </c>
      <c r="C4" s="349">
        <v>173</v>
      </c>
      <c r="D4" s="349">
        <v>2057</v>
      </c>
      <c r="E4" s="349">
        <v>0</v>
      </c>
      <c r="F4" s="349">
        <v>333</v>
      </c>
      <c r="G4" s="349">
        <v>514</v>
      </c>
      <c r="H4" s="349">
        <v>426</v>
      </c>
      <c r="I4" s="349">
        <v>480</v>
      </c>
      <c r="J4" s="349">
        <v>67</v>
      </c>
      <c r="K4" s="349">
        <v>419</v>
      </c>
      <c r="L4" s="349">
        <v>545</v>
      </c>
      <c r="M4" s="349">
        <v>462</v>
      </c>
      <c r="N4" s="349">
        <v>123</v>
      </c>
      <c r="O4" s="349">
        <v>134</v>
      </c>
      <c r="P4" s="349">
        <v>758</v>
      </c>
      <c r="Q4" s="349">
        <v>732</v>
      </c>
      <c r="R4" s="353">
        <v>8295</v>
      </c>
      <c r="S4" s="354">
        <v>0.17482664868168693</v>
      </c>
    </row>
    <row r="5" spans="1:19">
      <c r="A5" s="346" t="s">
        <v>350</v>
      </c>
      <c r="B5" s="349">
        <v>704</v>
      </c>
      <c r="C5" s="349">
        <v>232</v>
      </c>
      <c r="D5" s="349">
        <v>2869</v>
      </c>
      <c r="E5" s="349">
        <v>0</v>
      </c>
      <c r="F5" s="349">
        <v>636</v>
      </c>
      <c r="G5" s="349">
        <v>522</v>
      </c>
      <c r="H5" s="349">
        <v>520</v>
      </c>
      <c r="I5" s="349">
        <v>287</v>
      </c>
      <c r="J5" s="349">
        <v>325</v>
      </c>
      <c r="K5" s="349">
        <v>151</v>
      </c>
      <c r="L5" s="349">
        <v>2334</v>
      </c>
      <c r="M5" s="349">
        <v>43</v>
      </c>
      <c r="N5" s="349">
        <v>87</v>
      </c>
      <c r="O5" s="349">
        <v>45</v>
      </c>
      <c r="P5" s="349">
        <v>287</v>
      </c>
      <c r="Q5" s="349">
        <v>970</v>
      </c>
      <c r="R5" s="353">
        <v>10012</v>
      </c>
      <c r="S5" s="354">
        <v>0.21101439500916813</v>
      </c>
    </row>
    <row r="6" spans="1:19">
      <c r="A6" s="347" t="s">
        <v>351</v>
      </c>
      <c r="B6" s="349">
        <v>3</v>
      </c>
      <c r="C6" s="349">
        <v>0</v>
      </c>
      <c r="D6" s="349">
        <v>21</v>
      </c>
      <c r="E6" s="349">
        <v>0</v>
      </c>
      <c r="F6" s="349">
        <v>1</v>
      </c>
      <c r="G6" s="349">
        <v>6</v>
      </c>
      <c r="H6" s="349">
        <v>5</v>
      </c>
      <c r="I6" s="349">
        <v>2</v>
      </c>
      <c r="J6" s="349">
        <v>1</v>
      </c>
      <c r="K6" s="349">
        <v>1</v>
      </c>
      <c r="L6" s="349">
        <v>1</v>
      </c>
      <c r="M6" s="349">
        <v>2</v>
      </c>
      <c r="N6" s="349">
        <v>0</v>
      </c>
      <c r="O6" s="349">
        <v>0</v>
      </c>
      <c r="P6" s="349">
        <v>0</v>
      </c>
      <c r="Q6" s="349">
        <v>4</v>
      </c>
      <c r="R6" s="353">
        <v>47</v>
      </c>
      <c r="S6" s="354">
        <v>9.905789617889434E-4</v>
      </c>
    </row>
    <row r="7" spans="1:19" ht="25.5">
      <c r="A7" s="347" t="s">
        <v>352</v>
      </c>
      <c r="B7" s="349">
        <v>40</v>
      </c>
      <c r="C7" s="349">
        <v>15</v>
      </c>
      <c r="D7" s="349">
        <v>204</v>
      </c>
      <c r="E7" s="349">
        <v>0</v>
      </c>
      <c r="F7" s="349">
        <v>42</v>
      </c>
      <c r="G7" s="349">
        <v>39</v>
      </c>
      <c r="H7" s="349">
        <v>29</v>
      </c>
      <c r="I7" s="349">
        <v>18</v>
      </c>
      <c r="J7" s="349">
        <v>7</v>
      </c>
      <c r="K7" s="349">
        <v>14</v>
      </c>
      <c r="L7" s="349">
        <v>20</v>
      </c>
      <c r="M7" s="349">
        <v>16</v>
      </c>
      <c r="N7" s="349">
        <v>4</v>
      </c>
      <c r="O7" s="349">
        <v>5</v>
      </c>
      <c r="P7" s="349">
        <v>14</v>
      </c>
      <c r="Q7" s="349">
        <v>35</v>
      </c>
      <c r="R7" s="353">
        <v>502</v>
      </c>
      <c r="S7" s="354">
        <v>1.0580226357830843E-2</v>
      </c>
    </row>
    <row r="8" spans="1:19" ht="25.5">
      <c r="A8" s="347" t="s">
        <v>353</v>
      </c>
      <c r="B8" s="349">
        <v>685</v>
      </c>
      <c r="C8" s="349">
        <v>109</v>
      </c>
      <c r="D8" s="349">
        <v>2004</v>
      </c>
      <c r="E8" s="349">
        <v>0</v>
      </c>
      <c r="F8" s="349">
        <v>417</v>
      </c>
      <c r="G8" s="349">
        <v>309</v>
      </c>
      <c r="H8" s="349">
        <v>246</v>
      </c>
      <c r="I8" s="349">
        <v>168</v>
      </c>
      <c r="J8" s="349">
        <v>74</v>
      </c>
      <c r="K8" s="349">
        <v>164</v>
      </c>
      <c r="L8" s="349">
        <v>213</v>
      </c>
      <c r="M8" s="349">
        <v>148</v>
      </c>
      <c r="N8" s="349">
        <v>54</v>
      </c>
      <c r="O8" s="349">
        <v>73</v>
      </c>
      <c r="P8" s="349">
        <v>121</v>
      </c>
      <c r="Q8" s="349">
        <v>363</v>
      </c>
      <c r="R8" s="353">
        <v>5148</v>
      </c>
      <c r="S8" s="354">
        <v>0.10850001053807407</v>
      </c>
    </row>
    <row r="9" spans="1:19">
      <c r="A9" s="347" t="s">
        <v>354</v>
      </c>
      <c r="B9" s="349">
        <v>445</v>
      </c>
      <c r="C9" s="349">
        <v>141</v>
      </c>
      <c r="D9" s="349">
        <v>1444</v>
      </c>
      <c r="E9" s="349">
        <v>39</v>
      </c>
      <c r="F9" s="349">
        <v>282</v>
      </c>
      <c r="G9" s="349">
        <v>331</v>
      </c>
      <c r="H9" s="349">
        <v>291</v>
      </c>
      <c r="I9" s="349">
        <v>206</v>
      </c>
      <c r="J9" s="349">
        <v>85</v>
      </c>
      <c r="K9" s="349">
        <v>147</v>
      </c>
      <c r="L9" s="349">
        <v>329</v>
      </c>
      <c r="M9" s="349">
        <v>55</v>
      </c>
      <c r="N9" s="349">
        <v>63</v>
      </c>
      <c r="O9" s="349">
        <v>78</v>
      </c>
      <c r="P9" s="349">
        <v>155</v>
      </c>
      <c r="Q9" s="349">
        <v>525</v>
      </c>
      <c r="R9" s="353">
        <v>4616</v>
      </c>
      <c r="S9" s="354">
        <v>9.7287499736548155E-2</v>
      </c>
    </row>
    <row r="10" spans="1:19">
      <c r="A10" s="346" t="s">
        <v>355</v>
      </c>
      <c r="B10" s="349">
        <v>234</v>
      </c>
      <c r="C10" s="349">
        <v>50</v>
      </c>
      <c r="D10" s="349">
        <v>839</v>
      </c>
      <c r="E10" s="349">
        <v>19</v>
      </c>
      <c r="F10" s="349">
        <v>152</v>
      </c>
      <c r="G10" s="349">
        <v>168</v>
      </c>
      <c r="H10" s="349">
        <v>142</v>
      </c>
      <c r="I10" s="349">
        <v>134</v>
      </c>
      <c r="J10" s="349">
        <v>76</v>
      </c>
      <c r="K10" s="349">
        <v>116</v>
      </c>
      <c r="L10" s="349">
        <v>156</v>
      </c>
      <c r="M10" s="349">
        <v>104</v>
      </c>
      <c r="N10" s="349">
        <v>43</v>
      </c>
      <c r="O10" s="349">
        <v>15</v>
      </c>
      <c r="P10" s="349">
        <v>97</v>
      </c>
      <c r="Q10" s="349">
        <v>327</v>
      </c>
      <c r="R10" s="353">
        <v>2672</v>
      </c>
      <c r="S10" s="354">
        <v>5.6315467785107591E-2</v>
      </c>
    </row>
    <row r="11" spans="1:19">
      <c r="A11" s="347" t="s">
        <v>356</v>
      </c>
      <c r="B11" s="349">
        <v>13</v>
      </c>
      <c r="C11" s="349">
        <v>3</v>
      </c>
      <c r="D11" s="349">
        <v>102</v>
      </c>
      <c r="E11" s="349">
        <v>0</v>
      </c>
      <c r="F11" s="349">
        <v>13</v>
      </c>
      <c r="G11" s="349">
        <v>13</v>
      </c>
      <c r="H11" s="349">
        <v>17</v>
      </c>
      <c r="I11" s="349">
        <v>18</v>
      </c>
      <c r="J11" s="349">
        <v>8</v>
      </c>
      <c r="K11" s="349">
        <v>14</v>
      </c>
      <c r="L11" s="349">
        <v>20</v>
      </c>
      <c r="M11" s="349">
        <v>2</v>
      </c>
      <c r="N11" s="349">
        <v>4</v>
      </c>
      <c r="O11" s="349">
        <v>2</v>
      </c>
      <c r="P11" s="349">
        <v>9</v>
      </c>
      <c r="Q11" s="349">
        <v>33</v>
      </c>
      <c r="R11" s="353">
        <v>271</v>
      </c>
      <c r="S11" s="354">
        <v>5.7116361413788019E-3</v>
      </c>
    </row>
    <row r="12" spans="1:19">
      <c r="A12" s="347" t="s">
        <v>357</v>
      </c>
      <c r="B12" s="349">
        <v>407</v>
      </c>
      <c r="C12" s="349">
        <v>102</v>
      </c>
      <c r="D12" s="349">
        <v>1208</v>
      </c>
      <c r="E12" s="349">
        <v>0</v>
      </c>
      <c r="F12" s="349">
        <v>233</v>
      </c>
      <c r="G12" s="349">
        <v>257</v>
      </c>
      <c r="H12" s="349">
        <v>197</v>
      </c>
      <c r="I12" s="349">
        <v>223</v>
      </c>
      <c r="J12" s="349">
        <v>81</v>
      </c>
      <c r="K12" s="349">
        <v>251</v>
      </c>
      <c r="L12" s="349">
        <v>164</v>
      </c>
      <c r="M12" s="349">
        <v>142</v>
      </c>
      <c r="N12" s="349">
        <v>92</v>
      </c>
      <c r="O12" s="349">
        <v>101</v>
      </c>
      <c r="P12" s="349">
        <v>112</v>
      </c>
      <c r="Q12" s="349">
        <v>415</v>
      </c>
      <c r="R12" s="353">
        <v>3985</v>
      </c>
      <c r="S12" s="354">
        <v>8.3988450270828505E-2</v>
      </c>
    </row>
    <row r="13" spans="1:19">
      <c r="A13" s="346" t="s">
        <v>358</v>
      </c>
      <c r="B13" s="349">
        <v>25</v>
      </c>
      <c r="C13" s="349">
        <v>5</v>
      </c>
      <c r="D13" s="349">
        <v>317</v>
      </c>
      <c r="E13" s="349">
        <v>0</v>
      </c>
      <c r="F13" s="349">
        <v>143</v>
      </c>
      <c r="G13" s="349">
        <v>11</v>
      </c>
      <c r="H13" s="349">
        <v>28</v>
      </c>
      <c r="I13" s="349">
        <v>28</v>
      </c>
      <c r="J13" s="349">
        <v>0</v>
      </c>
      <c r="K13" s="349">
        <v>12</v>
      </c>
      <c r="L13" s="349">
        <v>44</v>
      </c>
      <c r="M13" s="349">
        <v>38</v>
      </c>
      <c r="N13" s="349">
        <v>4</v>
      </c>
      <c r="O13" s="349">
        <v>2</v>
      </c>
      <c r="P13" s="349">
        <v>86</v>
      </c>
      <c r="Q13" s="349">
        <v>71</v>
      </c>
      <c r="R13" s="353">
        <v>814</v>
      </c>
      <c r="S13" s="354">
        <v>1.7155984572259572E-2</v>
      </c>
    </row>
    <row r="14" spans="1:19" ht="38.25">
      <c r="A14" s="346" t="s">
        <v>359</v>
      </c>
      <c r="B14" s="349">
        <v>171</v>
      </c>
      <c r="C14" s="349">
        <v>44</v>
      </c>
      <c r="D14" s="349">
        <v>1240</v>
      </c>
      <c r="E14" s="349">
        <v>0</v>
      </c>
      <c r="F14" s="349">
        <v>251</v>
      </c>
      <c r="G14" s="349">
        <v>131</v>
      </c>
      <c r="H14" s="349">
        <v>79</v>
      </c>
      <c r="I14" s="349">
        <v>152</v>
      </c>
      <c r="J14" s="349">
        <v>32</v>
      </c>
      <c r="K14" s="349">
        <v>97</v>
      </c>
      <c r="L14" s="349">
        <v>186</v>
      </c>
      <c r="M14" s="349">
        <v>20</v>
      </c>
      <c r="N14" s="349">
        <v>24</v>
      </c>
      <c r="O14" s="349">
        <v>36</v>
      </c>
      <c r="P14" s="349">
        <v>83</v>
      </c>
      <c r="Q14" s="349">
        <v>291</v>
      </c>
      <c r="R14" s="353">
        <v>2837</v>
      </c>
      <c r="S14" s="354">
        <v>5.9793032225430483E-2</v>
      </c>
    </row>
    <row r="15" spans="1:19">
      <c r="A15" s="347" t="s">
        <v>114</v>
      </c>
      <c r="B15" s="349">
        <v>54</v>
      </c>
      <c r="C15" s="349">
        <v>11</v>
      </c>
      <c r="D15" s="349">
        <v>40</v>
      </c>
      <c r="E15" s="349">
        <v>457</v>
      </c>
      <c r="F15" s="349">
        <v>7</v>
      </c>
      <c r="G15" s="349">
        <v>44</v>
      </c>
      <c r="H15" s="349">
        <v>44</v>
      </c>
      <c r="I15" s="349">
        <v>16</v>
      </c>
      <c r="J15" s="349">
        <v>5</v>
      </c>
      <c r="K15" s="349">
        <v>39</v>
      </c>
      <c r="L15" s="349">
        <v>103</v>
      </c>
      <c r="M15" s="349">
        <v>3</v>
      </c>
      <c r="N15" s="349">
        <v>8</v>
      </c>
      <c r="O15" s="349">
        <v>15</v>
      </c>
      <c r="P15" s="349">
        <v>34</v>
      </c>
      <c r="Q15" s="349">
        <v>82</v>
      </c>
      <c r="R15" s="353">
        <v>962</v>
      </c>
      <c r="S15" s="354">
        <v>2.0275254494488588E-2</v>
      </c>
    </row>
    <row r="16" spans="1:19">
      <c r="A16" s="346" t="s">
        <v>44</v>
      </c>
      <c r="B16" s="350">
        <v>432</v>
      </c>
      <c r="C16" s="350">
        <v>502</v>
      </c>
      <c r="D16" s="350">
        <v>2459</v>
      </c>
      <c r="E16" s="350">
        <v>16</v>
      </c>
      <c r="F16" s="350">
        <v>223</v>
      </c>
      <c r="G16" s="350">
        <v>370</v>
      </c>
      <c r="H16" s="350">
        <v>177</v>
      </c>
      <c r="I16" s="350">
        <v>414</v>
      </c>
      <c r="J16" s="350">
        <v>65</v>
      </c>
      <c r="K16" s="350">
        <v>165</v>
      </c>
      <c r="L16" s="350">
        <v>428</v>
      </c>
      <c r="M16" s="350">
        <v>195</v>
      </c>
      <c r="N16" s="350">
        <v>60</v>
      </c>
      <c r="O16" s="350">
        <v>137</v>
      </c>
      <c r="P16" s="350">
        <v>773</v>
      </c>
      <c r="Q16" s="350">
        <v>870</v>
      </c>
      <c r="R16" s="353">
        <v>7286</v>
      </c>
      <c r="S16" s="354">
        <v>0.1535608152254094</v>
      </c>
    </row>
    <row r="17" spans="1:19">
      <c r="A17" s="357" t="s">
        <v>42</v>
      </c>
      <c r="B17" s="355">
        <f>SUM(B4:B16)</f>
        <v>4285</v>
      </c>
      <c r="C17" s="355">
        <f t="shared" ref="C17:R17" si="0">SUM(C4:C16)</f>
        <v>1387</v>
      </c>
      <c r="D17" s="355">
        <f t="shared" si="0"/>
        <v>14804</v>
      </c>
      <c r="E17" s="355">
        <f t="shared" si="0"/>
        <v>531</v>
      </c>
      <c r="F17" s="355">
        <f t="shared" si="0"/>
        <v>2733</v>
      </c>
      <c r="G17" s="355">
        <f t="shared" si="0"/>
        <v>2715</v>
      </c>
      <c r="H17" s="355">
        <f t="shared" si="0"/>
        <v>2201</v>
      </c>
      <c r="I17" s="355">
        <f t="shared" si="0"/>
        <v>2146</v>
      </c>
      <c r="J17" s="355">
        <f t="shared" si="0"/>
        <v>826</v>
      </c>
      <c r="K17" s="355">
        <f t="shared" si="0"/>
        <v>1590</v>
      </c>
      <c r="L17" s="355">
        <f t="shared" si="0"/>
        <v>4543</v>
      </c>
      <c r="M17" s="355">
        <f t="shared" si="0"/>
        <v>1230</v>
      </c>
      <c r="N17" s="355">
        <f t="shared" si="0"/>
        <v>566</v>
      </c>
      <c r="O17" s="355">
        <f t="shared" si="0"/>
        <v>643</v>
      </c>
      <c r="P17" s="355">
        <f t="shared" si="0"/>
        <v>2529</v>
      </c>
      <c r="Q17" s="355">
        <f t="shared" si="0"/>
        <v>4718</v>
      </c>
      <c r="R17" s="355">
        <f t="shared" si="0"/>
        <v>47447</v>
      </c>
      <c r="S17" s="356">
        <v>1</v>
      </c>
    </row>
  </sheetData>
  <mergeCells count="1">
    <mergeCell ref="A1:S1"/>
  </mergeCells>
  <printOptions horizontalCentered="1"/>
  <pageMargins left="0.78740157480314965" right="0.19685039370078741" top="0.39370078740157483" bottom="0.19685039370078741" header="0.11811023622047245" footer="0.51181102362204722"/>
  <pageSetup paperSize="9" scale="9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R27"/>
  <sheetViews>
    <sheetView zoomScaleNormal="100" workbookViewId="0">
      <selection activeCell="A16" sqref="A16:XFD16"/>
    </sheetView>
  </sheetViews>
  <sheetFormatPr baseColWidth="10" defaultRowHeight="12.75"/>
  <cols>
    <col min="1" max="1" width="27" style="8" customWidth="1"/>
    <col min="2" max="17" width="7.85546875" style="9" customWidth="1"/>
    <col min="18" max="18" width="10.5703125" style="9" bestFit="1" customWidth="1"/>
    <col min="19" max="16384" width="11.42578125" style="8"/>
  </cols>
  <sheetData>
    <row r="1" spans="1:18" ht="47.25" customHeight="1">
      <c r="A1" s="512" t="s">
        <v>339</v>
      </c>
      <c r="B1" s="512"/>
      <c r="C1" s="512"/>
      <c r="D1" s="512"/>
      <c r="E1" s="512"/>
      <c r="F1" s="512"/>
      <c r="G1" s="512"/>
      <c r="H1" s="512"/>
      <c r="I1" s="512"/>
      <c r="J1" s="512"/>
      <c r="K1" s="512"/>
      <c r="L1" s="512"/>
      <c r="M1" s="512"/>
      <c r="N1" s="512"/>
      <c r="O1" s="512"/>
      <c r="P1" s="512"/>
      <c r="Q1" s="512"/>
      <c r="R1" s="512"/>
    </row>
    <row r="2" spans="1:18" customFormat="1" ht="65.25">
      <c r="A2" s="275"/>
      <c r="B2" s="144" t="s">
        <v>174</v>
      </c>
      <c r="C2" s="144" t="s">
        <v>173</v>
      </c>
      <c r="D2" s="144" t="s">
        <v>15</v>
      </c>
      <c r="E2" s="144" t="s">
        <v>79</v>
      </c>
      <c r="F2" s="144" t="s">
        <v>111</v>
      </c>
      <c r="G2" s="144" t="s">
        <v>166</v>
      </c>
      <c r="H2" s="144" t="s">
        <v>20</v>
      </c>
      <c r="I2" s="144" t="s">
        <v>172</v>
      </c>
      <c r="J2" s="144" t="s">
        <v>171</v>
      </c>
      <c r="K2" s="144" t="s">
        <v>170</v>
      </c>
      <c r="L2" s="144" t="s">
        <v>169</v>
      </c>
      <c r="M2" s="144" t="s">
        <v>307</v>
      </c>
      <c r="N2" s="144" t="s">
        <v>25</v>
      </c>
      <c r="O2" s="144" t="s">
        <v>26</v>
      </c>
      <c r="P2" s="144" t="s">
        <v>168</v>
      </c>
      <c r="Q2" s="144" t="s">
        <v>167</v>
      </c>
      <c r="R2" s="276" t="s">
        <v>42</v>
      </c>
    </row>
    <row r="3" spans="1:18">
      <c r="A3" s="133" t="s">
        <v>194</v>
      </c>
      <c r="B3" s="149">
        <v>16901</v>
      </c>
      <c r="C3" s="149">
        <v>7659</v>
      </c>
      <c r="D3" s="149">
        <v>364437</v>
      </c>
      <c r="E3" s="149">
        <v>972</v>
      </c>
      <c r="F3" s="149">
        <v>14943</v>
      </c>
      <c r="G3" s="149">
        <v>12289</v>
      </c>
      <c r="H3" s="149">
        <v>12398</v>
      </c>
      <c r="I3" s="149">
        <v>14747</v>
      </c>
      <c r="J3" s="149">
        <v>7075</v>
      </c>
      <c r="K3" s="149">
        <v>11025</v>
      </c>
      <c r="L3" s="149">
        <v>20968</v>
      </c>
      <c r="M3" s="149">
        <v>20133</v>
      </c>
      <c r="N3" s="149">
        <v>4080</v>
      </c>
      <c r="O3" s="149">
        <v>6238</v>
      </c>
      <c r="P3" s="149">
        <v>13869</v>
      </c>
      <c r="Q3" s="149">
        <v>15074</v>
      </c>
      <c r="R3" s="277">
        <v>542808</v>
      </c>
    </row>
    <row r="4" spans="1:18">
      <c r="A4" s="133" t="s">
        <v>195</v>
      </c>
      <c r="B4" s="149">
        <v>18058</v>
      </c>
      <c r="C4" s="149">
        <v>8898</v>
      </c>
      <c r="D4" s="149">
        <v>51585</v>
      </c>
      <c r="E4" s="149">
        <v>70582</v>
      </c>
      <c r="F4" s="149">
        <v>1347</v>
      </c>
      <c r="G4" s="149">
        <v>14030</v>
      </c>
      <c r="H4" s="149">
        <v>14030</v>
      </c>
      <c r="I4" s="149">
        <v>13098</v>
      </c>
      <c r="J4" s="149">
        <v>7474</v>
      </c>
      <c r="K4" s="149">
        <v>10542</v>
      </c>
      <c r="L4" s="149">
        <v>17778</v>
      </c>
      <c r="M4" s="149">
        <v>11073</v>
      </c>
      <c r="N4" s="149">
        <v>4478</v>
      </c>
      <c r="O4" s="149">
        <v>6773</v>
      </c>
      <c r="P4" s="149">
        <v>15201</v>
      </c>
      <c r="Q4" s="149">
        <v>19422</v>
      </c>
      <c r="R4" s="277">
        <v>284369</v>
      </c>
    </row>
    <row r="5" spans="1:18">
      <c r="A5" s="133" t="s">
        <v>106</v>
      </c>
      <c r="B5" s="149">
        <v>4816</v>
      </c>
      <c r="C5" s="149">
        <v>3380</v>
      </c>
      <c r="D5" s="149">
        <v>30626</v>
      </c>
      <c r="E5" s="149">
        <v>12</v>
      </c>
      <c r="F5" s="149">
        <v>3071</v>
      </c>
      <c r="G5" s="149">
        <v>4026</v>
      </c>
      <c r="H5" s="149">
        <v>7410</v>
      </c>
      <c r="I5" s="149">
        <v>7833</v>
      </c>
      <c r="J5" s="149">
        <v>3247</v>
      </c>
      <c r="K5" s="149">
        <v>3941</v>
      </c>
      <c r="L5" s="149">
        <v>9047</v>
      </c>
      <c r="M5" s="149">
        <v>8428</v>
      </c>
      <c r="N5" s="149">
        <v>1241</v>
      </c>
      <c r="O5" s="149">
        <v>0</v>
      </c>
      <c r="P5" s="149">
        <v>5893</v>
      </c>
      <c r="Q5" s="149">
        <v>7856</v>
      </c>
      <c r="R5" s="277">
        <v>100827</v>
      </c>
    </row>
    <row r="6" spans="1:18">
      <c r="A6" s="133" t="s">
        <v>107</v>
      </c>
      <c r="B6" s="149">
        <v>609</v>
      </c>
      <c r="C6" s="149">
        <v>275</v>
      </c>
      <c r="D6" s="149">
        <v>1177</v>
      </c>
      <c r="E6" s="149">
        <v>503</v>
      </c>
      <c r="F6" s="149">
        <v>117</v>
      </c>
      <c r="G6" s="149">
        <v>542</v>
      </c>
      <c r="H6" s="149">
        <v>795</v>
      </c>
      <c r="I6" s="149">
        <v>334</v>
      </c>
      <c r="J6" s="149">
        <v>228</v>
      </c>
      <c r="K6" s="149">
        <v>290</v>
      </c>
      <c r="L6" s="149">
        <v>522</v>
      </c>
      <c r="M6" s="149">
        <v>393</v>
      </c>
      <c r="N6" s="149">
        <v>110</v>
      </c>
      <c r="O6" s="149">
        <v>2</v>
      </c>
      <c r="P6" s="149">
        <v>555</v>
      </c>
      <c r="Q6" s="149">
        <v>684</v>
      </c>
      <c r="R6" s="277">
        <v>7136</v>
      </c>
    </row>
    <row r="7" spans="1:18">
      <c r="A7" s="133" t="s">
        <v>108</v>
      </c>
      <c r="B7" s="149">
        <v>3570</v>
      </c>
      <c r="C7" s="149">
        <v>2136</v>
      </c>
      <c r="D7" s="149">
        <v>1446</v>
      </c>
      <c r="E7" s="149">
        <v>0</v>
      </c>
      <c r="F7" s="149">
        <v>26030</v>
      </c>
      <c r="G7" s="149">
        <v>2829</v>
      </c>
      <c r="H7" s="149">
        <v>2868</v>
      </c>
      <c r="I7" s="149">
        <v>2817</v>
      </c>
      <c r="J7" s="149">
        <v>1387</v>
      </c>
      <c r="K7" s="149">
        <v>2730</v>
      </c>
      <c r="L7" s="149">
        <v>2815</v>
      </c>
      <c r="M7" s="149">
        <v>4184</v>
      </c>
      <c r="N7" s="149">
        <v>765</v>
      </c>
      <c r="O7" s="149">
        <v>4</v>
      </c>
      <c r="P7" s="149">
        <v>2685</v>
      </c>
      <c r="Q7" s="149">
        <v>3265</v>
      </c>
      <c r="R7" s="277">
        <v>59531</v>
      </c>
    </row>
    <row r="8" spans="1:18">
      <c r="A8" s="133" t="s">
        <v>109</v>
      </c>
      <c r="B8" s="149">
        <v>1258</v>
      </c>
      <c r="C8" s="149">
        <v>593</v>
      </c>
      <c r="D8" s="149">
        <v>89</v>
      </c>
      <c r="E8" s="149">
        <v>0</v>
      </c>
      <c r="F8" s="149">
        <v>4162</v>
      </c>
      <c r="G8" s="149">
        <v>1095</v>
      </c>
      <c r="H8" s="149">
        <v>1019</v>
      </c>
      <c r="I8" s="149">
        <v>800</v>
      </c>
      <c r="J8" s="149">
        <v>571</v>
      </c>
      <c r="K8" s="149">
        <v>892</v>
      </c>
      <c r="L8" s="149">
        <v>1118</v>
      </c>
      <c r="M8" s="149">
        <v>166</v>
      </c>
      <c r="N8" s="149">
        <v>345</v>
      </c>
      <c r="O8" s="149">
        <v>0</v>
      </c>
      <c r="P8" s="149">
        <v>995</v>
      </c>
      <c r="Q8" s="149">
        <v>1025</v>
      </c>
      <c r="R8" s="277">
        <v>14128</v>
      </c>
    </row>
    <row r="9" spans="1:18">
      <c r="A9" s="133" t="s">
        <v>288</v>
      </c>
      <c r="B9" s="149">
        <v>115</v>
      </c>
      <c r="C9" s="149">
        <v>35</v>
      </c>
      <c r="D9" s="149">
        <v>1468</v>
      </c>
      <c r="E9" s="149">
        <v>14</v>
      </c>
      <c r="F9" s="149">
        <v>0</v>
      </c>
      <c r="G9" s="149">
        <v>109</v>
      </c>
      <c r="H9" s="149">
        <v>60</v>
      </c>
      <c r="I9" s="149">
        <v>71</v>
      </c>
      <c r="J9" s="149">
        <v>0</v>
      </c>
      <c r="K9" s="149">
        <v>66</v>
      </c>
      <c r="L9" s="149">
        <v>189</v>
      </c>
      <c r="M9" s="149">
        <v>223</v>
      </c>
      <c r="N9" s="149">
        <v>0</v>
      </c>
      <c r="O9" s="149">
        <v>0</v>
      </c>
      <c r="P9" s="149">
        <v>193</v>
      </c>
      <c r="Q9" s="149">
        <v>133</v>
      </c>
      <c r="R9" s="277">
        <v>2676</v>
      </c>
    </row>
    <row r="10" spans="1:18">
      <c r="A10" s="133" t="s">
        <v>105</v>
      </c>
      <c r="B10" s="149">
        <v>331</v>
      </c>
      <c r="C10" s="149">
        <v>158</v>
      </c>
      <c r="D10" s="149">
        <v>4239</v>
      </c>
      <c r="E10" s="149">
        <v>130</v>
      </c>
      <c r="F10" s="149">
        <v>0</v>
      </c>
      <c r="G10" s="149">
        <v>303</v>
      </c>
      <c r="H10" s="149">
        <v>342</v>
      </c>
      <c r="I10" s="149">
        <v>194</v>
      </c>
      <c r="J10" s="149">
        <v>12</v>
      </c>
      <c r="K10" s="149">
        <v>307</v>
      </c>
      <c r="L10" s="149">
        <v>248</v>
      </c>
      <c r="M10" s="149">
        <v>0</v>
      </c>
      <c r="N10" s="149">
        <v>36</v>
      </c>
      <c r="O10" s="149">
        <v>4</v>
      </c>
      <c r="P10" s="149">
        <v>175</v>
      </c>
      <c r="Q10" s="149">
        <v>385</v>
      </c>
      <c r="R10" s="277">
        <v>6864</v>
      </c>
    </row>
    <row r="11" spans="1:18">
      <c r="A11" s="133" t="s">
        <v>1</v>
      </c>
      <c r="B11" s="149">
        <v>0</v>
      </c>
      <c r="C11" s="149">
        <v>0</v>
      </c>
      <c r="D11" s="149">
        <v>641</v>
      </c>
      <c r="E11" s="149">
        <v>0</v>
      </c>
      <c r="F11" s="149">
        <v>0</v>
      </c>
      <c r="G11" s="149">
        <v>0</v>
      </c>
      <c r="H11" s="149">
        <v>0</v>
      </c>
      <c r="I11" s="149">
        <v>0</v>
      </c>
      <c r="J11" s="149">
        <v>0</v>
      </c>
      <c r="K11" s="149">
        <v>0</v>
      </c>
      <c r="L11" s="149">
        <v>1</v>
      </c>
      <c r="M11" s="149">
        <v>0</v>
      </c>
      <c r="N11" s="149">
        <v>0</v>
      </c>
      <c r="O11" s="149">
        <v>0</v>
      </c>
      <c r="P11" s="149">
        <v>3</v>
      </c>
      <c r="Q11" s="149">
        <v>6</v>
      </c>
      <c r="R11" s="277">
        <v>651</v>
      </c>
    </row>
    <row r="12" spans="1:18">
      <c r="A12" s="133" t="s">
        <v>140</v>
      </c>
      <c r="B12" s="149">
        <v>0</v>
      </c>
      <c r="C12" s="149">
        <v>0</v>
      </c>
      <c r="D12" s="149">
        <v>2694</v>
      </c>
      <c r="E12" s="149">
        <v>1</v>
      </c>
      <c r="F12" s="149">
        <v>300</v>
      </c>
      <c r="G12" s="149">
        <v>0</v>
      </c>
      <c r="H12" s="149">
        <v>1</v>
      </c>
      <c r="I12" s="149">
        <v>0</v>
      </c>
      <c r="J12" s="149">
        <v>0</v>
      </c>
      <c r="K12" s="149">
        <v>2</v>
      </c>
      <c r="L12" s="149">
        <v>0</v>
      </c>
      <c r="M12" s="149">
        <v>4</v>
      </c>
      <c r="N12" s="149">
        <v>0</v>
      </c>
      <c r="O12" s="149">
        <v>0</v>
      </c>
      <c r="P12" s="149">
        <v>0</v>
      </c>
      <c r="Q12" s="149">
        <v>1</v>
      </c>
      <c r="R12" s="277">
        <v>3003</v>
      </c>
    </row>
    <row r="13" spans="1:18">
      <c r="A13" s="133" t="s">
        <v>287</v>
      </c>
      <c r="B13" s="149">
        <v>0</v>
      </c>
      <c r="C13" s="149">
        <v>12</v>
      </c>
      <c r="D13" s="149">
        <v>284</v>
      </c>
      <c r="E13" s="149">
        <v>0</v>
      </c>
      <c r="F13" s="149">
        <v>38</v>
      </c>
      <c r="G13" s="149">
        <v>3</v>
      </c>
      <c r="H13" s="149">
        <v>1</v>
      </c>
      <c r="I13" s="149">
        <v>30</v>
      </c>
      <c r="J13" s="149">
        <v>40</v>
      </c>
      <c r="K13" s="149">
        <v>0</v>
      </c>
      <c r="L13" s="149">
        <v>89</v>
      </c>
      <c r="M13" s="149">
        <v>38</v>
      </c>
      <c r="N13" s="149">
        <v>1</v>
      </c>
      <c r="O13" s="149">
        <v>0</v>
      </c>
      <c r="P13" s="149">
        <v>1</v>
      </c>
      <c r="Q13" s="149">
        <v>1</v>
      </c>
      <c r="R13" s="277">
        <v>538</v>
      </c>
    </row>
    <row r="14" spans="1:18">
      <c r="A14" s="133" t="s">
        <v>193</v>
      </c>
      <c r="B14" s="149">
        <v>2508</v>
      </c>
      <c r="C14" s="149">
        <v>1113</v>
      </c>
      <c r="D14" s="149">
        <v>123900</v>
      </c>
      <c r="E14" s="149">
        <v>809</v>
      </c>
      <c r="F14" s="149">
        <v>2886</v>
      </c>
      <c r="G14" s="149">
        <v>1598</v>
      </c>
      <c r="H14" s="149">
        <v>1764</v>
      </c>
      <c r="I14" s="149">
        <v>2158</v>
      </c>
      <c r="J14" s="149">
        <v>680</v>
      </c>
      <c r="K14" s="149">
        <v>1865</v>
      </c>
      <c r="L14" s="149">
        <v>1137</v>
      </c>
      <c r="M14" s="149">
        <v>2060</v>
      </c>
      <c r="N14" s="149">
        <v>1341</v>
      </c>
      <c r="O14" s="149">
        <v>495</v>
      </c>
      <c r="P14" s="149">
        <v>1869</v>
      </c>
      <c r="Q14" s="149">
        <v>2012</v>
      </c>
      <c r="R14" s="277">
        <v>148195</v>
      </c>
    </row>
    <row r="15" spans="1:18">
      <c r="A15" s="133" t="s">
        <v>192</v>
      </c>
      <c r="B15" s="149">
        <v>872</v>
      </c>
      <c r="C15" s="149">
        <v>439</v>
      </c>
      <c r="D15" s="149">
        <v>2835</v>
      </c>
      <c r="E15" s="149">
        <v>84</v>
      </c>
      <c r="F15" s="149">
        <v>107</v>
      </c>
      <c r="G15" s="149">
        <v>1023</v>
      </c>
      <c r="H15" s="149">
        <v>1354</v>
      </c>
      <c r="I15" s="149">
        <v>1054</v>
      </c>
      <c r="J15" s="149">
        <v>308</v>
      </c>
      <c r="K15" s="149">
        <v>834</v>
      </c>
      <c r="L15" s="149">
        <v>1128</v>
      </c>
      <c r="M15" s="149">
        <v>332</v>
      </c>
      <c r="N15" s="149">
        <v>467</v>
      </c>
      <c r="O15" s="149">
        <v>299</v>
      </c>
      <c r="P15" s="149">
        <v>932</v>
      </c>
      <c r="Q15" s="149">
        <v>1268</v>
      </c>
      <c r="R15" s="277">
        <v>13336</v>
      </c>
    </row>
    <row r="16" spans="1:18">
      <c r="A16" s="133" t="s">
        <v>152</v>
      </c>
      <c r="B16" s="149">
        <v>484</v>
      </c>
      <c r="C16" s="149">
        <v>158</v>
      </c>
      <c r="D16" s="149">
        <v>498</v>
      </c>
      <c r="E16" s="149">
        <v>0</v>
      </c>
      <c r="F16" s="149">
        <v>0</v>
      </c>
      <c r="G16" s="149">
        <v>519</v>
      </c>
      <c r="H16" s="149">
        <v>439</v>
      </c>
      <c r="I16" s="149">
        <v>183</v>
      </c>
      <c r="J16" s="149">
        <v>104</v>
      </c>
      <c r="K16" s="149">
        <v>331</v>
      </c>
      <c r="L16" s="149">
        <v>2153</v>
      </c>
      <c r="M16" s="149">
        <v>0</v>
      </c>
      <c r="N16" s="149">
        <v>175</v>
      </c>
      <c r="O16" s="149">
        <v>0</v>
      </c>
      <c r="P16" s="149">
        <v>310</v>
      </c>
      <c r="Q16" s="149">
        <v>262</v>
      </c>
      <c r="R16" s="277">
        <v>5616</v>
      </c>
    </row>
    <row r="17" spans="1:18">
      <c r="A17" s="133" t="s">
        <v>289</v>
      </c>
      <c r="B17" s="149">
        <v>188</v>
      </c>
      <c r="C17" s="149">
        <v>24</v>
      </c>
      <c r="D17" s="149">
        <v>4</v>
      </c>
      <c r="E17" s="149">
        <v>0</v>
      </c>
      <c r="F17" s="149">
        <v>800</v>
      </c>
      <c r="G17" s="149">
        <v>104</v>
      </c>
      <c r="H17" s="149">
        <v>134</v>
      </c>
      <c r="I17" s="149">
        <v>82</v>
      </c>
      <c r="J17" s="149">
        <v>52</v>
      </c>
      <c r="K17" s="149">
        <v>114</v>
      </c>
      <c r="L17" s="149">
        <v>139</v>
      </c>
      <c r="M17" s="149">
        <v>0</v>
      </c>
      <c r="N17" s="149">
        <v>71</v>
      </c>
      <c r="O17" s="149">
        <v>0</v>
      </c>
      <c r="P17" s="149">
        <v>140</v>
      </c>
      <c r="Q17" s="149">
        <v>113</v>
      </c>
      <c r="R17" s="277">
        <v>1965</v>
      </c>
    </row>
    <row r="18" spans="1:18">
      <c r="A18" s="133" t="s">
        <v>191</v>
      </c>
      <c r="B18" s="149">
        <v>5</v>
      </c>
      <c r="C18" s="149">
        <v>5</v>
      </c>
      <c r="D18" s="149">
        <v>10</v>
      </c>
      <c r="E18" s="149">
        <v>0</v>
      </c>
      <c r="F18" s="149">
        <v>0</v>
      </c>
      <c r="G18" s="149">
        <v>5</v>
      </c>
      <c r="H18" s="149">
        <v>5</v>
      </c>
      <c r="I18" s="149">
        <v>5</v>
      </c>
      <c r="J18" s="149">
        <v>5</v>
      </c>
      <c r="K18" s="149">
        <v>4</v>
      </c>
      <c r="L18" s="149">
        <v>7</v>
      </c>
      <c r="M18" s="149">
        <v>0</v>
      </c>
      <c r="N18" s="149">
        <v>2</v>
      </c>
      <c r="O18" s="149">
        <v>0</v>
      </c>
      <c r="P18" s="149">
        <v>6</v>
      </c>
      <c r="Q18" s="149">
        <v>8</v>
      </c>
      <c r="R18" s="277">
        <v>67</v>
      </c>
    </row>
    <row r="19" spans="1:18">
      <c r="A19" s="133" t="s">
        <v>110</v>
      </c>
      <c r="B19" s="149">
        <v>0</v>
      </c>
      <c r="C19" s="149">
        <v>0</v>
      </c>
      <c r="D19" s="149">
        <v>10235</v>
      </c>
      <c r="E19" s="149">
        <v>0</v>
      </c>
      <c r="F19" s="149">
        <v>0</v>
      </c>
      <c r="G19" s="149">
        <v>1</v>
      </c>
      <c r="H19" s="149">
        <v>0</v>
      </c>
      <c r="I19" s="149">
        <v>0</v>
      </c>
      <c r="J19" s="149">
        <v>0</v>
      </c>
      <c r="K19" s="149">
        <v>0</v>
      </c>
      <c r="L19" s="149">
        <v>0</v>
      </c>
      <c r="M19" s="149">
        <v>0</v>
      </c>
      <c r="N19" s="149">
        <v>0</v>
      </c>
      <c r="O19" s="149">
        <v>0</v>
      </c>
      <c r="P19" s="149">
        <v>0</v>
      </c>
      <c r="Q19" s="149">
        <v>0</v>
      </c>
      <c r="R19" s="277">
        <v>10236</v>
      </c>
    </row>
    <row r="20" spans="1:18">
      <c r="A20" s="133" t="s">
        <v>104</v>
      </c>
      <c r="B20" s="149">
        <v>1</v>
      </c>
      <c r="C20" s="149">
        <v>0</v>
      </c>
      <c r="D20" s="149">
        <v>7869</v>
      </c>
      <c r="E20" s="149">
        <v>5</v>
      </c>
      <c r="F20" s="149">
        <v>61</v>
      </c>
      <c r="G20" s="149">
        <v>3</v>
      </c>
      <c r="H20" s="149">
        <v>1</v>
      </c>
      <c r="I20" s="149">
        <v>0</v>
      </c>
      <c r="J20" s="149">
        <v>0</v>
      </c>
      <c r="K20" s="149">
        <v>0</v>
      </c>
      <c r="L20" s="149">
        <v>5</v>
      </c>
      <c r="M20" s="149">
        <v>1</v>
      </c>
      <c r="N20" s="149">
        <v>1</v>
      </c>
      <c r="O20" s="149">
        <v>0</v>
      </c>
      <c r="P20" s="149">
        <v>1</v>
      </c>
      <c r="Q20" s="149">
        <v>2</v>
      </c>
      <c r="R20" s="277">
        <v>7950</v>
      </c>
    </row>
    <row r="21" spans="1:18">
      <c r="A21" s="133" t="s">
        <v>120</v>
      </c>
      <c r="B21" s="149">
        <v>0</v>
      </c>
      <c r="C21" s="149">
        <v>0</v>
      </c>
      <c r="D21" s="149">
        <v>501</v>
      </c>
      <c r="E21" s="149">
        <v>0</v>
      </c>
      <c r="F21" s="149">
        <v>0</v>
      </c>
      <c r="G21" s="149">
        <v>0</v>
      </c>
      <c r="H21" s="149">
        <v>0</v>
      </c>
      <c r="I21" s="149">
        <v>0</v>
      </c>
      <c r="J21" s="149">
        <v>0</v>
      </c>
      <c r="K21" s="149">
        <v>0</v>
      </c>
      <c r="L21" s="149">
        <v>0</v>
      </c>
      <c r="M21" s="149">
        <v>0</v>
      </c>
      <c r="N21" s="149">
        <v>0</v>
      </c>
      <c r="O21" s="149">
        <v>0</v>
      </c>
      <c r="P21" s="149">
        <v>0</v>
      </c>
      <c r="Q21" s="149">
        <v>0</v>
      </c>
      <c r="R21" s="277">
        <v>501</v>
      </c>
    </row>
    <row r="22" spans="1:18">
      <c r="A22" s="133" t="s">
        <v>121</v>
      </c>
      <c r="B22" s="149">
        <v>0</v>
      </c>
      <c r="C22" s="149">
        <v>0</v>
      </c>
      <c r="D22" s="149">
        <v>35146</v>
      </c>
      <c r="E22" s="149">
        <v>0</v>
      </c>
      <c r="F22" s="149">
        <v>0</v>
      </c>
      <c r="G22" s="149">
        <v>0</v>
      </c>
      <c r="H22" s="149">
        <v>0</v>
      </c>
      <c r="I22" s="149">
        <v>0</v>
      </c>
      <c r="J22" s="149">
        <v>0</v>
      </c>
      <c r="K22" s="149">
        <v>0</v>
      </c>
      <c r="L22" s="149">
        <v>0</v>
      </c>
      <c r="M22" s="149">
        <v>0</v>
      </c>
      <c r="N22" s="149">
        <v>0</v>
      </c>
      <c r="O22" s="149">
        <v>0</v>
      </c>
      <c r="P22" s="149">
        <v>0</v>
      </c>
      <c r="Q22" s="149">
        <v>0</v>
      </c>
      <c r="R22" s="277">
        <v>35146</v>
      </c>
    </row>
    <row r="23" spans="1:18">
      <c r="A23" s="133" t="s">
        <v>270</v>
      </c>
      <c r="B23" s="149">
        <v>0</v>
      </c>
      <c r="C23" s="149">
        <v>0</v>
      </c>
      <c r="D23" s="149">
        <v>3061</v>
      </c>
      <c r="E23" s="149">
        <v>0</v>
      </c>
      <c r="F23" s="149">
        <v>0</v>
      </c>
      <c r="G23" s="149">
        <v>0</v>
      </c>
      <c r="H23" s="149">
        <v>0</v>
      </c>
      <c r="I23" s="149">
        <v>0</v>
      </c>
      <c r="J23" s="149">
        <v>0</v>
      </c>
      <c r="K23" s="149">
        <v>0</v>
      </c>
      <c r="L23" s="149">
        <v>0</v>
      </c>
      <c r="M23" s="149">
        <v>0</v>
      </c>
      <c r="N23" s="149">
        <v>0</v>
      </c>
      <c r="O23" s="149">
        <v>0</v>
      </c>
      <c r="P23" s="149">
        <v>0</v>
      </c>
      <c r="Q23" s="149">
        <v>0</v>
      </c>
      <c r="R23" s="277">
        <v>3061</v>
      </c>
    </row>
    <row r="24" spans="1:18">
      <c r="A24" s="133" t="s">
        <v>269</v>
      </c>
      <c r="B24" s="149">
        <v>0</v>
      </c>
      <c r="C24" s="149">
        <v>0</v>
      </c>
      <c r="D24" s="149">
        <v>91</v>
      </c>
      <c r="E24" s="149">
        <v>0</v>
      </c>
      <c r="F24" s="149">
        <v>10</v>
      </c>
      <c r="G24" s="149">
        <v>26</v>
      </c>
      <c r="H24" s="149">
        <v>12</v>
      </c>
      <c r="I24" s="149">
        <v>0</v>
      </c>
      <c r="J24" s="149">
        <v>0</v>
      </c>
      <c r="K24" s="149">
        <v>0</v>
      </c>
      <c r="L24" s="149">
        <v>29</v>
      </c>
      <c r="M24" s="149">
        <v>0</v>
      </c>
      <c r="N24" s="149">
        <v>0</v>
      </c>
      <c r="O24" s="149">
        <v>0</v>
      </c>
      <c r="P24" s="149">
        <v>2</v>
      </c>
      <c r="Q24" s="149">
        <v>3</v>
      </c>
      <c r="R24" s="277">
        <v>173</v>
      </c>
    </row>
    <row r="25" spans="1:18">
      <c r="A25" s="133" t="s">
        <v>216</v>
      </c>
      <c r="B25" s="149">
        <v>0</v>
      </c>
      <c r="C25" s="149">
        <v>0</v>
      </c>
      <c r="D25" s="149">
        <v>656</v>
      </c>
      <c r="E25" s="149">
        <v>0</v>
      </c>
      <c r="F25" s="149">
        <v>0</v>
      </c>
      <c r="G25" s="149">
        <v>0</v>
      </c>
      <c r="H25" s="149">
        <v>0</v>
      </c>
      <c r="I25" s="149">
        <v>0</v>
      </c>
      <c r="J25" s="149">
        <v>0</v>
      </c>
      <c r="K25" s="149">
        <v>0</v>
      </c>
      <c r="L25" s="149">
        <v>0</v>
      </c>
      <c r="M25" s="149">
        <v>0</v>
      </c>
      <c r="N25" s="149">
        <v>0</v>
      </c>
      <c r="O25" s="149">
        <v>0</v>
      </c>
      <c r="P25" s="149">
        <v>0</v>
      </c>
      <c r="Q25" s="149">
        <v>0</v>
      </c>
      <c r="R25" s="277">
        <v>656</v>
      </c>
    </row>
    <row r="26" spans="1:18">
      <c r="A26" s="133" t="s">
        <v>2</v>
      </c>
      <c r="B26" s="149">
        <v>3</v>
      </c>
      <c r="C26" s="149">
        <v>0</v>
      </c>
      <c r="D26" s="149">
        <v>45</v>
      </c>
      <c r="E26" s="149">
        <v>5</v>
      </c>
      <c r="F26" s="149">
        <v>1</v>
      </c>
      <c r="G26" s="149">
        <v>0</v>
      </c>
      <c r="H26" s="149">
        <v>0</v>
      </c>
      <c r="I26" s="149">
        <v>0</v>
      </c>
      <c r="J26" s="149">
        <v>0</v>
      </c>
      <c r="K26" s="149">
        <v>0</v>
      </c>
      <c r="L26" s="149">
        <v>23</v>
      </c>
      <c r="M26" s="149">
        <v>0</v>
      </c>
      <c r="N26" s="149">
        <v>0</v>
      </c>
      <c r="O26" s="149">
        <v>0</v>
      </c>
      <c r="P26" s="149">
        <v>0</v>
      </c>
      <c r="Q26" s="149">
        <v>0</v>
      </c>
      <c r="R26" s="277">
        <v>77</v>
      </c>
    </row>
    <row r="27" spans="1:18">
      <c r="A27" s="279" t="s">
        <v>42</v>
      </c>
      <c r="B27" s="280">
        <v>49719</v>
      </c>
      <c r="C27" s="280">
        <v>24885</v>
      </c>
      <c r="D27" s="280">
        <v>643537</v>
      </c>
      <c r="E27" s="280">
        <v>73117</v>
      </c>
      <c r="F27" s="280">
        <v>53873</v>
      </c>
      <c r="G27" s="280">
        <v>38505</v>
      </c>
      <c r="H27" s="280">
        <v>42633</v>
      </c>
      <c r="I27" s="280">
        <v>43406</v>
      </c>
      <c r="J27" s="280">
        <v>21183</v>
      </c>
      <c r="K27" s="280">
        <v>32943</v>
      </c>
      <c r="L27" s="280">
        <v>57396</v>
      </c>
      <c r="M27" s="280">
        <v>47035</v>
      </c>
      <c r="N27" s="280">
        <v>13113</v>
      </c>
      <c r="O27" s="280">
        <v>13815</v>
      </c>
      <c r="P27" s="280">
        <v>42830</v>
      </c>
      <c r="Q27" s="280">
        <v>51520</v>
      </c>
      <c r="R27" s="278">
        <v>1249510</v>
      </c>
    </row>
  </sheetData>
  <mergeCells count="1">
    <mergeCell ref="A1:R1"/>
  </mergeCells>
  <phoneticPr fontId="13" type="noConversion"/>
  <printOptions horizontalCentered="1"/>
  <pageMargins left="0.78740157480314965" right="0.19685039370078741" top="0.78740157480314965" bottom="0.19685039370078741" header="0.11811023622047245" footer="0.51181102362204722"/>
  <pageSetup paperSize="9" scale="8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52"/>
  <sheetViews>
    <sheetView zoomScaleNormal="100" workbookViewId="0">
      <pane xSplit="1" ySplit="3" topLeftCell="E31" activePane="bottomRight" state="frozen"/>
      <selection pane="topRight" activeCell="B1" sqref="B1"/>
      <selection pane="bottomLeft" activeCell="A4" sqref="A4"/>
      <selection pane="bottomRight" activeCell="K41" sqref="K41"/>
    </sheetView>
  </sheetViews>
  <sheetFormatPr baseColWidth="10" defaultRowHeight="12.75"/>
  <cols>
    <col min="1" max="1" width="29" style="16" customWidth="1"/>
    <col min="2" max="2" width="6.85546875" style="16" customWidth="1"/>
    <col min="3" max="3" width="8.42578125" style="16" customWidth="1"/>
    <col min="4" max="4" width="7.140625" style="44" customWidth="1"/>
    <col min="5" max="5" width="7.140625" style="16" customWidth="1"/>
    <col min="6" max="6" width="8.28515625" style="16" customWidth="1"/>
    <col min="7" max="7" width="8.140625" style="16" bestFit="1" customWidth="1"/>
    <col min="8" max="9" width="8.140625" style="16" customWidth="1"/>
    <col min="10" max="10" width="5.7109375" style="16" bestFit="1" customWidth="1"/>
    <col min="11" max="11" width="9.7109375" style="16" customWidth="1"/>
    <col min="12" max="12" width="8.140625" style="16" bestFit="1" customWidth="1"/>
    <col min="13" max="16384" width="11.42578125" style="16"/>
  </cols>
  <sheetData>
    <row r="1" spans="1:12" ht="24.75" customHeight="1">
      <c r="A1" s="513" t="s">
        <v>322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</row>
    <row r="2" spans="1:12" ht="30.75" customHeight="1" thickBot="1">
      <c r="A2" s="100" t="s">
        <v>208</v>
      </c>
    </row>
    <row r="3" spans="1:12" ht="79.5" customHeight="1">
      <c r="A3" s="50" t="s">
        <v>279</v>
      </c>
      <c r="B3" s="51" t="s">
        <v>231</v>
      </c>
      <c r="C3" s="52" t="s">
        <v>238</v>
      </c>
      <c r="D3" s="52" t="s">
        <v>280</v>
      </c>
      <c r="E3" s="52" t="s">
        <v>232</v>
      </c>
      <c r="F3" s="52" t="s">
        <v>151</v>
      </c>
      <c r="G3" s="53" t="s">
        <v>233</v>
      </c>
      <c r="H3" s="55" t="s">
        <v>235</v>
      </c>
      <c r="I3" s="115" t="s">
        <v>291</v>
      </c>
      <c r="J3" s="54" t="s">
        <v>234</v>
      </c>
      <c r="K3" s="112" t="s">
        <v>290</v>
      </c>
      <c r="L3" s="56" t="s">
        <v>236</v>
      </c>
    </row>
    <row r="4" spans="1:12" ht="17.25" customHeight="1">
      <c r="A4" s="60" t="s">
        <v>131</v>
      </c>
      <c r="B4" s="48">
        <v>839</v>
      </c>
      <c r="C4" s="48">
        <v>658</v>
      </c>
      <c r="D4" s="113"/>
      <c r="E4" s="48"/>
      <c r="F4" s="48">
        <v>1505</v>
      </c>
      <c r="G4" s="48">
        <v>2163</v>
      </c>
      <c r="H4" s="49">
        <v>2.5780691299165674</v>
      </c>
      <c r="I4" s="43">
        <v>194</v>
      </c>
      <c r="J4" s="43"/>
      <c r="K4" s="48">
        <v>2357</v>
      </c>
      <c r="L4" s="57">
        <v>4.652126714694562E-2</v>
      </c>
    </row>
    <row r="5" spans="1:12" ht="17.25" customHeight="1">
      <c r="A5" s="60" t="s">
        <v>132</v>
      </c>
      <c r="B5" s="48">
        <v>717</v>
      </c>
      <c r="C5" s="48">
        <v>777</v>
      </c>
      <c r="D5" s="113"/>
      <c r="E5" s="48">
        <v>330</v>
      </c>
      <c r="F5" s="48">
        <v>2190</v>
      </c>
      <c r="G5" s="48">
        <v>3297</v>
      </c>
      <c r="H5" s="49">
        <v>4.5983263598326358</v>
      </c>
      <c r="I5" s="43">
        <v>640</v>
      </c>
      <c r="J5" s="43"/>
      <c r="K5" s="48">
        <v>3937</v>
      </c>
      <c r="L5" s="57">
        <v>7.7706503503404717E-2</v>
      </c>
    </row>
    <row r="6" spans="1:12" ht="17.25" customHeight="1">
      <c r="A6" s="12" t="s">
        <v>149</v>
      </c>
      <c r="B6" s="251">
        <v>1556</v>
      </c>
      <c r="C6" s="251">
        <v>1435</v>
      </c>
      <c r="D6" s="251"/>
      <c r="E6" s="251">
        <v>330</v>
      </c>
      <c r="F6" s="251">
        <v>3695</v>
      </c>
      <c r="G6" s="251">
        <v>5460</v>
      </c>
      <c r="H6" s="49">
        <v>3.5089974293059125</v>
      </c>
      <c r="I6" s="252">
        <v>834</v>
      </c>
      <c r="J6" s="252">
        <v>249</v>
      </c>
      <c r="K6" s="251">
        <v>6543</v>
      </c>
      <c r="L6" s="253">
        <v>0.12914240600019739</v>
      </c>
    </row>
    <row r="7" spans="1:12" ht="17.25" customHeight="1">
      <c r="A7" s="60" t="s">
        <v>122</v>
      </c>
      <c r="B7" s="48">
        <v>1268</v>
      </c>
      <c r="C7" s="48">
        <v>877</v>
      </c>
      <c r="D7" s="113"/>
      <c r="E7" s="48">
        <v>895</v>
      </c>
      <c r="F7" s="48">
        <v>3236</v>
      </c>
      <c r="G7" s="48">
        <v>5008</v>
      </c>
      <c r="H7" s="49">
        <v>3.9495268138801261</v>
      </c>
      <c r="I7" s="43">
        <v>625</v>
      </c>
      <c r="J7" s="43">
        <v>224</v>
      </c>
      <c r="K7" s="48">
        <v>5857</v>
      </c>
      <c r="L7" s="57">
        <v>0.11560248692391197</v>
      </c>
    </row>
    <row r="8" spans="1:12" ht="17.25" customHeight="1">
      <c r="A8" s="60" t="s">
        <v>214</v>
      </c>
      <c r="B8" s="48">
        <v>1024</v>
      </c>
      <c r="C8" s="48">
        <v>599</v>
      </c>
      <c r="D8" s="113"/>
      <c r="E8" s="48"/>
      <c r="F8" s="48">
        <v>1700</v>
      </c>
      <c r="G8" s="48">
        <v>2299</v>
      </c>
      <c r="H8" s="49">
        <v>2.6123046875</v>
      </c>
      <c r="I8" s="43"/>
      <c r="J8" s="43">
        <v>376</v>
      </c>
      <c r="K8" s="48">
        <v>2675</v>
      </c>
      <c r="L8" s="57">
        <v>5.2797789400967139E-2</v>
      </c>
    </row>
    <row r="9" spans="1:12" ht="17.25" customHeight="1">
      <c r="A9" s="60" t="s">
        <v>209</v>
      </c>
      <c r="B9" s="48">
        <v>896</v>
      </c>
      <c r="C9" s="48">
        <v>546</v>
      </c>
      <c r="D9" s="113"/>
      <c r="E9" s="48"/>
      <c r="F9" s="48">
        <v>1154</v>
      </c>
      <c r="G9" s="48">
        <v>1700</v>
      </c>
      <c r="H9" s="49">
        <v>2.15625</v>
      </c>
      <c r="I9" s="43"/>
      <c r="J9" s="43">
        <v>232</v>
      </c>
      <c r="K9" s="48">
        <v>1932</v>
      </c>
      <c r="L9" s="57">
        <v>3.8132833316885426E-2</v>
      </c>
    </row>
    <row r="10" spans="1:12" ht="17.25" customHeight="1">
      <c r="A10" s="60" t="s">
        <v>125</v>
      </c>
      <c r="B10" s="48">
        <v>512</v>
      </c>
      <c r="C10" s="48">
        <v>574</v>
      </c>
      <c r="D10" s="113"/>
      <c r="E10" s="48"/>
      <c r="F10" s="48">
        <v>2146</v>
      </c>
      <c r="G10" s="48">
        <v>2720</v>
      </c>
      <c r="H10" s="49">
        <v>5.3125</v>
      </c>
      <c r="I10" s="43"/>
      <c r="J10" s="43"/>
      <c r="K10" s="48">
        <v>2720</v>
      </c>
      <c r="L10" s="57">
        <v>5.3685976512385276E-2</v>
      </c>
    </row>
    <row r="11" spans="1:12" ht="17.25" customHeight="1">
      <c r="A11" s="60" t="s">
        <v>133</v>
      </c>
      <c r="B11" s="48">
        <v>1114</v>
      </c>
      <c r="C11" s="48">
        <v>614</v>
      </c>
      <c r="D11" s="113"/>
      <c r="E11" s="48">
        <v>532</v>
      </c>
      <c r="F11" s="48">
        <v>2352</v>
      </c>
      <c r="G11" s="48">
        <v>3498</v>
      </c>
      <c r="H11" s="49">
        <v>3.3132854578096946</v>
      </c>
      <c r="I11" s="43"/>
      <c r="J11" s="43">
        <v>193</v>
      </c>
      <c r="K11" s="48">
        <v>3691</v>
      </c>
      <c r="L11" s="57">
        <v>7.285108062765222E-2</v>
      </c>
    </row>
    <row r="12" spans="1:12" ht="17.25" customHeight="1">
      <c r="A12" s="60" t="s">
        <v>134</v>
      </c>
      <c r="B12" s="48">
        <v>230</v>
      </c>
      <c r="C12" s="48">
        <v>104</v>
      </c>
      <c r="D12" s="113"/>
      <c r="E12" s="48">
        <v>154</v>
      </c>
      <c r="F12" s="48">
        <v>802</v>
      </c>
      <c r="G12" s="48">
        <v>1060</v>
      </c>
      <c r="H12" s="49">
        <v>4.6086956521739131</v>
      </c>
      <c r="I12" s="43"/>
      <c r="J12" s="43"/>
      <c r="K12" s="48">
        <v>1060</v>
      </c>
      <c r="L12" s="57">
        <v>2.0921740846738378E-2</v>
      </c>
    </row>
    <row r="13" spans="1:12" ht="17.25" customHeight="1">
      <c r="A13" s="12" t="s">
        <v>244</v>
      </c>
      <c r="B13" s="251">
        <v>1344</v>
      </c>
      <c r="C13" s="251">
        <v>718</v>
      </c>
      <c r="D13" s="251"/>
      <c r="E13" s="251">
        <v>686</v>
      </c>
      <c r="F13" s="251">
        <v>3154</v>
      </c>
      <c r="G13" s="251">
        <v>4558</v>
      </c>
      <c r="H13" s="49">
        <v>3.3913690476190474</v>
      </c>
      <c r="I13" s="252"/>
      <c r="J13" s="252"/>
      <c r="K13" s="251">
        <v>4558</v>
      </c>
      <c r="L13" s="253">
        <v>8.9963485640975033E-2</v>
      </c>
    </row>
    <row r="14" spans="1:12" ht="17.25" customHeight="1">
      <c r="A14" s="60" t="s">
        <v>143</v>
      </c>
      <c r="B14" s="48">
        <v>161</v>
      </c>
      <c r="C14" s="48">
        <v>83</v>
      </c>
      <c r="D14" s="113"/>
      <c r="E14" s="48"/>
      <c r="F14" s="48">
        <v>322</v>
      </c>
      <c r="G14" s="48">
        <v>405</v>
      </c>
      <c r="H14" s="49">
        <v>2.5155279503105592</v>
      </c>
      <c r="I14" s="42"/>
      <c r="J14" s="42"/>
      <c r="K14" s="48">
        <v>405</v>
      </c>
      <c r="L14" s="57">
        <v>7.9936840027632489E-3</v>
      </c>
    </row>
    <row r="15" spans="1:12" ht="17.25" customHeight="1">
      <c r="A15" s="60" t="s">
        <v>129</v>
      </c>
      <c r="B15" s="48">
        <v>907</v>
      </c>
      <c r="C15" s="48">
        <v>695</v>
      </c>
      <c r="D15" s="113">
        <v>31</v>
      </c>
      <c r="E15" s="48">
        <v>121</v>
      </c>
      <c r="F15" s="48">
        <v>1870</v>
      </c>
      <c r="G15" s="48">
        <v>2717</v>
      </c>
      <c r="H15" s="49">
        <v>3.1466372657111354</v>
      </c>
      <c r="I15" s="42"/>
      <c r="J15" s="42">
        <v>137</v>
      </c>
      <c r="K15" s="48">
        <v>2854</v>
      </c>
      <c r="L15" s="57">
        <v>5.6330800355274845E-2</v>
      </c>
    </row>
    <row r="16" spans="1:12" ht="17.25" customHeight="1">
      <c r="A16" s="60" t="s">
        <v>128</v>
      </c>
      <c r="B16" s="48">
        <v>590</v>
      </c>
      <c r="C16" s="48">
        <v>437</v>
      </c>
      <c r="D16" s="113">
        <v>53</v>
      </c>
      <c r="E16" s="48">
        <v>7</v>
      </c>
      <c r="F16" s="48">
        <v>511</v>
      </c>
      <c r="G16" s="48">
        <v>1008</v>
      </c>
      <c r="H16" s="49">
        <v>1.9271186440677965</v>
      </c>
      <c r="I16" s="42"/>
      <c r="J16" s="42">
        <v>129</v>
      </c>
      <c r="K16" s="48">
        <v>1137</v>
      </c>
      <c r="L16" s="57">
        <v>2.2441527681831639E-2</v>
      </c>
    </row>
    <row r="17" spans="1:12" ht="17.25" customHeight="1">
      <c r="A17" s="60" t="s">
        <v>150</v>
      </c>
      <c r="B17" s="48">
        <v>54</v>
      </c>
      <c r="C17" s="48">
        <v>54</v>
      </c>
      <c r="D17" s="113"/>
      <c r="E17" s="48"/>
      <c r="F17" s="48">
        <v>0</v>
      </c>
      <c r="G17" s="48">
        <v>54</v>
      </c>
      <c r="H17" s="49">
        <v>1</v>
      </c>
      <c r="I17" s="42"/>
      <c r="J17" s="42"/>
      <c r="K17" s="48">
        <v>54</v>
      </c>
      <c r="L17" s="57">
        <v>1.0658245337017665E-3</v>
      </c>
    </row>
    <row r="18" spans="1:12" ht="17.25" customHeight="1">
      <c r="A18" s="60" t="s">
        <v>130</v>
      </c>
      <c r="B18" s="48">
        <v>769</v>
      </c>
      <c r="C18" s="48">
        <v>681</v>
      </c>
      <c r="D18" s="113"/>
      <c r="E18" s="48">
        <v>4</v>
      </c>
      <c r="F18" s="48">
        <v>569</v>
      </c>
      <c r="G18" s="48">
        <v>1254</v>
      </c>
      <c r="H18" s="49">
        <v>1.7945383615084525</v>
      </c>
      <c r="I18" s="42"/>
      <c r="J18" s="42">
        <v>126</v>
      </c>
      <c r="K18" s="48">
        <v>1380</v>
      </c>
      <c r="L18" s="57">
        <v>2.7237738083489588E-2</v>
      </c>
    </row>
    <row r="19" spans="1:12" ht="17.25" customHeight="1">
      <c r="A19" s="60" t="s">
        <v>135</v>
      </c>
      <c r="B19" s="48">
        <v>686</v>
      </c>
      <c r="C19" s="48">
        <v>430</v>
      </c>
      <c r="D19" s="113">
        <v>104</v>
      </c>
      <c r="E19" s="48">
        <v>61</v>
      </c>
      <c r="F19" s="48">
        <v>558</v>
      </c>
      <c r="G19" s="48">
        <v>1153</v>
      </c>
      <c r="H19" s="49">
        <v>1.6807580174927115</v>
      </c>
      <c r="I19" s="42"/>
      <c r="J19" s="42"/>
      <c r="K19" s="48">
        <v>1153</v>
      </c>
      <c r="L19" s="57">
        <v>2.2757327543669201E-2</v>
      </c>
    </row>
    <row r="20" spans="1:12" ht="17.25" customHeight="1">
      <c r="A20" s="61" t="s">
        <v>127</v>
      </c>
      <c r="B20" s="48">
        <v>574</v>
      </c>
      <c r="C20" s="48">
        <v>462</v>
      </c>
      <c r="D20" s="113"/>
      <c r="E20" s="48"/>
      <c r="F20" s="48">
        <v>681</v>
      </c>
      <c r="G20" s="48">
        <v>1143</v>
      </c>
      <c r="H20" s="49">
        <v>2.0818815331010452</v>
      </c>
      <c r="I20" s="42"/>
      <c r="J20" s="42">
        <v>52</v>
      </c>
      <c r="K20" s="48">
        <v>1195</v>
      </c>
      <c r="L20" s="57">
        <v>2.3586302180992797E-2</v>
      </c>
    </row>
    <row r="21" spans="1:12" ht="17.25" customHeight="1">
      <c r="A21" s="60" t="s">
        <v>123</v>
      </c>
      <c r="B21" s="48">
        <v>903</v>
      </c>
      <c r="C21" s="48">
        <v>653</v>
      </c>
      <c r="D21" s="113">
        <v>81</v>
      </c>
      <c r="E21" s="48">
        <v>62</v>
      </c>
      <c r="F21" s="48">
        <v>1128</v>
      </c>
      <c r="G21" s="48">
        <v>1924</v>
      </c>
      <c r="H21" s="49">
        <v>2.3001107419712072</v>
      </c>
      <c r="I21" s="42"/>
      <c r="J21" s="42">
        <v>153</v>
      </c>
      <c r="K21" s="48">
        <v>2077</v>
      </c>
      <c r="L21" s="57">
        <v>4.0994769564788314E-2</v>
      </c>
    </row>
    <row r="22" spans="1:12" ht="17.25" customHeight="1">
      <c r="A22" s="61" t="s">
        <v>124</v>
      </c>
      <c r="B22" s="48">
        <v>664</v>
      </c>
      <c r="C22" s="48">
        <v>497</v>
      </c>
      <c r="D22" s="113">
        <v>99</v>
      </c>
      <c r="E22" s="48"/>
      <c r="F22" s="48">
        <v>579</v>
      </c>
      <c r="G22" s="48">
        <v>1175</v>
      </c>
      <c r="H22" s="49">
        <v>2.0030120481927711</v>
      </c>
      <c r="I22" s="42"/>
      <c r="J22" s="42">
        <v>155</v>
      </c>
      <c r="K22" s="48">
        <v>1330</v>
      </c>
      <c r="L22" s="57">
        <v>2.6250863515247212E-2</v>
      </c>
    </row>
    <row r="23" spans="1:12" ht="17.25" customHeight="1">
      <c r="A23" s="60" t="s">
        <v>180</v>
      </c>
      <c r="B23" s="48">
        <v>150</v>
      </c>
      <c r="C23" s="48">
        <v>128</v>
      </c>
      <c r="D23" s="113"/>
      <c r="E23" s="48"/>
      <c r="F23" s="48">
        <v>90</v>
      </c>
      <c r="G23" s="48">
        <v>218</v>
      </c>
      <c r="H23" s="49">
        <v>1.4533333333333334</v>
      </c>
      <c r="I23" s="42"/>
      <c r="J23" s="42"/>
      <c r="K23" s="48">
        <v>218</v>
      </c>
      <c r="L23" s="57">
        <v>4.3027731175367609E-3</v>
      </c>
    </row>
    <row r="24" spans="1:12" ht="17.25" customHeight="1">
      <c r="A24" s="85" t="s">
        <v>181</v>
      </c>
      <c r="B24" s="48">
        <v>98</v>
      </c>
      <c r="C24" s="48">
        <v>49</v>
      </c>
      <c r="D24" s="113"/>
      <c r="E24" s="48">
        <v>11</v>
      </c>
      <c r="F24" s="48">
        <v>109</v>
      </c>
      <c r="G24" s="48">
        <v>169</v>
      </c>
      <c r="H24" s="49">
        <v>1.7244897959183674</v>
      </c>
      <c r="I24" s="42"/>
      <c r="J24" s="42"/>
      <c r="K24" s="48">
        <v>169</v>
      </c>
      <c r="L24" s="57">
        <v>3.3356360406592324E-3</v>
      </c>
    </row>
    <row r="25" spans="1:12" ht="17.25" customHeight="1">
      <c r="A25" s="86" t="s">
        <v>136</v>
      </c>
      <c r="B25" s="48">
        <v>601</v>
      </c>
      <c r="C25" s="48">
        <v>454</v>
      </c>
      <c r="D25" s="113"/>
      <c r="E25" s="48"/>
      <c r="F25" s="48">
        <v>499</v>
      </c>
      <c r="G25" s="48">
        <v>953</v>
      </c>
      <c r="H25" s="49">
        <v>1.5856905158069883</v>
      </c>
      <c r="I25" s="42"/>
      <c r="J25" s="42"/>
      <c r="K25" s="48">
        <v>953</v>
      </c>
      <c r="L25" s="57">
        <v>1.8809829270699695E-2</v>
      </c>
    </row>
    <row r="26" spans="1:12" ht="17.25" customHeight="1">
      <c r="A26" s="86" t="s">
        <v>245</v>
      </c>
      <c r="B26" s="48">
        <v>186</v>
      </c>
      <c r="C26" s="48">
        <v>152</v>
      </c>
      <c r="D26" s="113"/>
      <c r="E26" s="48">
        <v>31</v>
      </c>
      <c r="F26" s="48">
        <v>146</v>
      </c>
      <c r="G26" s="48">
        <v>329</v>
      </c>
      <c r="H26" s="49">
        <v>1.7688172043010753</v>
      </c>
      <c r="I26" s="42"/>
      <c r="J26" s="42"/>
      <c r="K26" s="48">
        <v>329</v>
      </c>
      <c r="L26" s="57">
        <v>6.493634659034837E-3</v>
      </c>
    </row>
    <row r="27" spans="1:12" ht="27" customHeight="1">
      <c r="A27" s="86" t="s">
        <v>237</v>
      </c>
      <c r="B27" s="48">
        <v>478</v>
      </c>
      <c r="C27" s="48">
        <v>634</v>
      </c>
      <c r="D27" s="113">
        <v>66</v>
      </c>
      <c r="E27" s="48"/>
      <c r="F27" s="48">
        <v>150</v>
      </c>
      <c r="G27" s="48">
        <v>850</v>
      </c>
      <c r="H27" s="49">
        <v>1.7782426778242677</v>
      </c>
      <c r="I27" s="42"/>
      <c r="J27" s="42"/>
      <c r="K27" s="48">
        <v>850</v>
      </c>
      <c r="L27" s="57">
        <v>1.67768676601204E-2</v>
      </c>
    </row>
    <row r="28" spans="1:12" ht="17.25" customHeight="1">
      <c r="A28" s="86" t="s">
        <v>182</v>
      </c>
      <c r="B28" s="48">
        <v>296</v>
      </c>
      <c r="C28" s="48">
        <v>249</v>
      </c>
      <c r="D28" s="113"/>
      <c r="E28" s="48"/>
      <c r="F28" s="48">
        <v>633</v>
      </c>
      <c r="G28" s="48">
        <v>882</v>
      </c>
      <c r="H28" s="49">
        <v>2.9797297297297298</v>
      </c>
      <c r="I28" s="42"/>
      <c r="J28" s="42"/>
      <c r="K28" s="48">
        <v>882</v>
      </c>
      <c r="L28" s="57">
        <v>1.740846738379552E-2</v>
      </c>
    </row>
    <row r="29" spans="1:12" ht="17.25" customHeight="1">
      <c r="A29" s="86" t="s">
        <v>183</v>
      </c>
      <c r="B29" s="48">
        <v>375</v>
      </c>
      <c r="C29" s="48">
        <v>240</v>
      </c>
      <c r="D29" s="113"/>
      <c r="E29" s="48"/>
      <c r="F29" s="48">
        <v>760</v>
      </c>
      <c r="G29" s="48">
        <v>1000</v>
      </c>
      <c r="H29" s="49">
        <v>2.6666666666666665</v>
      </c>
      <c r="I29" s="42"/>
      <c r="J29" s="42"/>
      <c r="K29" s="48">
        <v>1000</v>
      </c>
      <c r="L29" s="57">
        <v>1.9737491364847527E-2</v>
      </c>
    </row>
    <row r="30" spans="1:12" ht="17.25" customHeight="1">
      <c r="A30" s="86" t="s">
        <v>184</v>
      </c>
      <c r="B30" s="48">
        <v>123</v>
      </c>
      <c r="C30" s="48">
        <v>78</v>
      </c>
      <c r="D30" s="113"/>
      <c r="E30" s="48">
        <v>42</v>
      </c>
      <c r="F30" s="48">
        <v>380</v>
      </c>
      <c r="G30" s="48">
        <v>500</v>
      </c>
      <c r="H30" s="49">
        <v>4.0650406504065044</v>
      </c>
      <c r="I30" s="42"/>
      <c r="J30" s="42"/>
      <c r="K30" s="48">
        <v>500</v>
      </c>
      <c r="L30" s="57">
        <v>9.8687456824237633E-3</v>
      </c>
    </row>
    <row r="31" spans="1:12" ht="17.25" customHeight="1">
      <c r="A31" s="86" t="s">
        <v>185</v>
      </c>
      <c r="B31" s="48">
        <v>156</v>
      </c>
      <c r="C31" s="48">
        <v>132</v>
      </c>
      <c r="D31" s="113"/>
      <c r="E31" s="48"/>
      <c r="F31" s="48">
        <v>254</v>
      </c>
      <c r="G31" s="48">
        <v>386</v>
      </c>
      <c r="H31" s="49">
        <v>2.4743589743589745</v>
      </c>
      <c r="I31" s="42"/>
      <c r="J31" s="42"/>
      <c r="K31" s="48">
        <v>386</v>
      </c>
      <c r="L31" s="57">
        <v>7.6186716668311455E-3</v>
      </c>
    </row>
    <row r="32" spans="1:12" ht="17.25" customHeight="1">
      <c r="A32" s="86" t="s">
        <v>186</v>
      </c>
      <c r="B32" s="48">
        <v>193</v>
      </c>
      <c r="C32" s="48">
        <v>167</v>
      </c>
      <c r="D32" s="113"/>
      <c r="E32" s="48"/>
      <c r="F32" s="48">
        <v>335</v>
      </c>
      <c r="G32" s="48">
        <v>502</v>
      </c>
      <c r="H32" s="49">
        <v>2.6010362694300517</v>
      </c>
      <c r="I32" s="42"/>
      <c r="J32" s="42"/>
      <c r="K32" s="48">
        <v>502</v>
      </c>
      <c r="L32" s="57">
        <v>9.9082206651534589E-3</v>
      </c>
    </row>
    <row r="33" spans="1:15" ht="17.25" customHeight="1">
      <c r="A33" s="86" t="s">
        <v>187</v>
      </c>
      <c r="B33" s="48">
        <v>280</v>
      </c>
      <c r="C33" s="48">
        <v>281</v>
      </c>
      <c r="D33" s="113"/>
      <c r="E33" s="48"/>
      <c r="F33" s="48">
        <v>772</v>
      </c>
      <c r="G33" s="48">
        <v>1053</v>
      </c>
      <c r="H33" s="49">
        <v>3.7607142857142857</v>
      </c>
      <c r="I33" s="42"/>
      <c r="J33" s="42"/>
      <c r="K33" s="48">
        <v>1053</v>
      </c>
      <c r="L33" s="57">
        <v>2.0783578407184446E-2</v>
      </c>
    </row>
    <row r="34" spans="1:15" ht="17.25" customHeight="1">
      <c r="A34" s="87" t="s">
        <v>246</v>
      </c>
      <c r="B34" s="48">
        <v>0</v>
      </c>
      <c r="C34" s="48">
        <v>0</v>
      </c>
      <c r="D34" s="113"/>
      <c r="E34" s="48"/>
      <c r="F34" s="48">
        <v>0</v>
      </c>
      <c r="G34" s="48">
        <v>0</v>
      </c>
      <c r="H34" s="49"/>
      <c r="I34" s="42"/>
      <c r="J34" s="42"/>
      <c r="K34" s="48">
        <v>0</v>
      </c>
      <c r="L34" s="57">
        <v>0</v>
      </c>
    </row>
    <row r="35" spans="1:15" ht="17.25" customHeight="1">
      <c r="A35" s="88" t="s">
        <v>137</v>
      </c>
      <c r="B35" s="251">
        <v>1423</v>
      </c>
      <c r="C35" s="251">
        <v>1147</v>
      </c>
      <c r="D35" s="251"/>
      <c r="E35" s="251"/>
      <c r="F35" s="251">
        <v>3176</v>
      </c>
      <c r="G35" s="251">
        <v>4323</v>
      </c>
      <c r="H35" s="49">
        <v>3.0843288826423052</v>
      </c>
      <c r="I35" s="254"/>
      <c r="J35" s="254">
        <v>66</v>
      </c>
      <c r="K35" s="251">
        <v>4389</v>
      </c>
      <c r="L35" s="253">
        <v>8.6627849600315804E-2</v>
      </c>
    </row>
    <row r="36" spans="1:15" ht="17.25" customHeight="1">
      <c r="A36" s="85" t="s">
        <v>188</v>
      </c>
      <c r="B36" s="48">
        <v>615</v>
      </c>
      <c r="C36" s="48">
        <v>643</v>
      </c>
      <c r="D36" s="113"/>
      <c r="E36" s="48"/>
      <c r="F36" s="48">
        <v>1829</v>
      </c>
      <c r="G36" s="48">
        <v>2472</v>
      </c>
      <c r="H36" s="49">
        <v>4.0195121951219512</v>
      </c>
      <c r="I36" s="42"/>
      <c r="J36" s="42"/>
      <c r="K36" s="48">
        <v>2472</v>
      </c>
      <c r="L36" s="57">
        <v>4.8791078653903086E-2</v>
      </c>
    </row>
    <row r="37" spans="1:15" ht="17.25" customHeight="1">
      <c r="A37" s="85" t="s">
        <v>215</v>
      </c>
      <c r="B37" s="48">
        <v>205</v>
      </c>
      <c r="C37" s="48">
        <v>227</v>
      </c>
      <c r="D37" s="113"/>
      <c r="E37" s="48"/>
      <c r="F37" s="48">
        <v>999</v>
      </c>
      <c r="G37" s="48">
        <v>1226</v>
      </c>
      <c r="H37" s="49">
        <v>5.9804878048780488</v>
      </c>
      <c r="I37" s="42"/>
      <c r="J37" s="42"/>
      <c r="K37" s="48">
        <v>1226</v>
      </c>
      <c r="L37" s="57">
        <v>2.419816441330307E-2</v>
      </c>
    </row>
    <row r="38" spans="1:15" ht="17.25" customHeight="1">
      <c r="A38" s="85" t="s">
        <v>189</v>
      </c>
      <c r="B38" s="48">
        <v>252</v>
      </c>
      <c r="C38" s="48">
        <v>232</v>
      </c>
      <c r="D38" s="113"/>
      <c r="E38" s="48"/>
      <c r="F38" s="48">
        <v>272</v>
      </c>
      <c r="G38" s="48">
        <v>504</v>
      </c>
      <c r="H38" s="49">
        <v>2</v>
      </c>
      <c r="I38" s="42"/>
      <c r="J38" s="42"/>
      <c r="K38" s="48">
        <v>504</v>
      </c>
      <c r="L38" s="57">
        <v>9.9476956478831546E-3</v>
      </c>
    </row>
    <row r="39" spans="1:15" ht="17.25" customHeight="1">
      <c r="A39" s="85" t="s">
        <v>190</v>
      </c>
      <c r="B39" s="48">
        <v>63</v>
      </c>
      <c r="C39" s="48">
        <v>55</v>
      </c>
      <c r="D39" s="113"/>
      <c r="E39" s="48"/>
      <c r="F39" s="48">
        <v>102</v>
      </c>
      <c r="G39" s="48">
        <v>157</v>
      </c>
      <c r="H39" s="49">
        <v>2.4920634920634921</v>
      </c>
      <c r="I39" s="42"/>
      <c r="J39" s="42"/>
      <c r="K39" s="48">
        <v>157</v>
      </c>
      <c r="L39" s="57">
        <v>3.098786144281062E-3</v>
      </c>
    </row>
    <row r="40" spans="1:15" ht="17.25" customHeight="1">
      <c r="A40" s="88" t="s">
        <v>138</v>
      </c>
      <c r="B40" s="251">
        <v>1135</v>
      </c>
      <c r="C40" s="251">
        <v>1157</v>
      </c>
      <c r="D40" s="251"/>
      <c r="E40" s="251"/>
      <c r="F40" s="251">
        <v>3202</v>
      </c>
      <c r="G40" s="251">
        <v>4359</v>
      </c>
      <c r="H40" s="49">
        <v>4.13568281938326</v>
      </c>
      <c r="I40" s="254">
        <v>161</v>
      </c>
      <c r="J40" s="254">
        <v>174</v>
      </c>
      <c r="K40" s="251">
        <v>4694</v>
      </c>
      <c r="L40" s="253">
        <v>9.2647784466594302E-2</v>
      </c>
    </row>
    <row r="41" spans="1:15" ht="17.25" customHeight="1">
      <c r="A41" s="89" t="s">
        <v>139</v>
      </c>
      <c r="B41" s="48">
        <v>997</v>
      </c>
      <c r="C41" s="48">
        <v>650</v>
      </c>
      <c r="D41" s="113"/>
      <c r="E41" s="48"/>
      <c r="F41" s="48">
        <v>350</v>
      </c>
      <c r="G41" s="48">
        <v>1000</v>
      </c>
      <c r="H41" s="49">
        <v>1.0030090270812437</v>
      </c>
      <c r="I41" s="42"/>
      <c r="J41" s="42"/>
      <c r="K41" s="48">
        <v>1000</v>
      </c>
      <c r="L41" s="57">
        <v>1.9737491364847527E-2</v>
      </c>
    </row>
    <row r="42" spans="1:15" ht="17.25" customHeight="1">
      <c r="A42" s="89" t="s">
        <v>282</v>
      </c>
      <c r="B42" s="48">
        <v>96</v>
      </c>
      <c r="C42" s="48">
        <v>97</v>
      </c>
      <c r="D42" s="113"/>
      <c r="E42" s="48"/>
      <c r="F42" s="48">
        <v>0</v>
      </c>
      <c r="G42" s="48">
        <v>97</v>
      </c>
      <c r="H42" s="49">
        <v>1.0104166666666667</v>
      </c>
      <c r="I42" s="42"/>
      <c r="J42" s="42"/>
      <c r="K42" s="48">
        <v>97</v>
      </c>
      <c r="L42" s="57">
        <v>1.9145366623902103E-3</v>
      </c>
    </row>
    <row r="43" spans="1:15" ht="17.25" customHeight="1">
      <c r="A43" s="89" t="s">
        <v>126</v>
      </c>
      <c r="B43" s="48">
        <v>112</v>
      </c>
      <c r="C43" s="48">
        <v>55</v>
      </c>
      <c r="D43" s="113"/>
      <c r="E43" s="48"/>
      <c r="F43" s="48">
        <v>174</v>
      </c>
      <c r="G43" s="48">
        <v>229</v>
      </c>
      <c r="H43" s="49">
        <v>2.0446428571428572</v>
      </c>
      <c r="I43" s="42"/>
      <c r="J43" s="42"/>
      <c r="K43" s="48">
        <v>229</v>
      </c>
      <c r="L43" s="57">
        <v>4.5198855225500835E-3</v>
      </c>
    </row>
    <row r="44" spans="1:15" ht="21.75" customHeight="1">
      <c r="A44" s="89" t="s">
        <v>247</v>
      </c>
      <c r="B44" s="48">
        <v>467</v>
      </c>
      <c r="C44" s="48">
        <v>29</v>
      </c>
      <c r="D44" s="113"/>
      <c r="E44" s="48"/>
      <c r="F44" s="48">
        <v>478</v>
      </c>
      <c r="G44" s="48">
        <v>507</v>
      </c>
      <c r="H44" s="49">
        <v>1.0856531049250535</v>
      </c>
      <c r="I44" s="42"/>
      <c r="J44" s="42"/>
      <c r="K44" s="48">
        <v>507</v>
      </c>
      <c r="L44" s="57">
        <v>1.0006908121977697E-2</v>
      </c>
    </row>
    <row r="45" spans="1:15" ht="17.25" customHeight="1">
      <c r="A45" s="90" t="s">
        <v>248</v>
      </c>
      <c r="B45" s="48">
        <v>136</v>
      </c>
      <c r="C45" s="48">
        <v>77</v>
      </c>
      <c r="D45" s="113">
        <v>30</v>
      </c>
      <c r="E45" s="48">
        <v>13</v>
      </c>
      <c r="F45" s="48">
        <v>40</v>
      </c>
      <c r="G45" s="48">
        <v>160</v>
      </c>
      <c r="H45" s="49">
        <v>1.1764705882352942</v>
      </c>
      <c r="I45" s="42"/>
      <c r="J45" s="42"/>
      <c r="K45" s="48">
        <v>160</v>
      </c>
      <c r="L45" s="57">
        <v>3.1579986183756046E-3</v>
      </c>
      <c r="O45" s="17"/>
    </row>
    <row r="46" spans="1:15" ht="17.25" customHeight="1">
      <c r="A46" s="91" t="s">
        <v>249</v>
      </c>
      <c r="B46" s="48">
        <v>633</v>
      </c>
      <c r="C46" s="48">
        <v>1007</v>
      </c>
      <c r="D46" s="113"/>
      <c r="E46" s="48"/>
      <c r="F46" s="48"/>
      <c r="G46" s="48">
        <v>1007</v>
      </c>
      <c r="H46" s="49">
        <v>1.5908372827804107</v>
      </c>
      <c r="I46" s="42"/>
      <c r="J46" s="42"/>
      <c r="K46" s="48">
        <v>1007</v>
      </c>
      <c r="L46" s="57">
        <v>1.9875653804401462E-2</v>
      </c>
    </row>
    <row r="47" spans="1:15" ht="17.25" customHeight="1" thickBot="1">
      <c r="A47" s="92" t="s">
        <v>80</v>
      </c>
      <c r="B47" s="93">
        <v>18420</v>
      </c>
      <c r="C47" s="94">
        <v>14377</v>
      </c>
      <c r="D47" s="94">
        <v>464</v>
      </c>
      <c r="E47" s="94">
        <v>2263</v>
      </c>
      <c r="F47" s="94">
        <v>29675</v>
      </c>
      <c r="G47" s="94">
        <v>46779</v>
      </c>
      <c r="H47" s="95">
        <v>2.7505428881650378</v>
      </c>
      <c r="I47" s="114">
        <v>1620</v>
      </c>
      <c r="J47" s="97">
        <v>2266</v>
      </c>
      <c r="K47" s="98">
        <v>50665</v>
      </c>
      <c r="L47" s="96">
        <v>1.0000000000000002</v>
      </c>
    </row>
    <row r="48" spans="1:15" s="58" customFormat="1" ht="16.5" customHeight="1">
      <c r="A48" s="80"/>
      <c r="B48" s="81"/>
      <c r="C48" s="81"/>
      <c r="D48" s="81"/>
      <c r="E48" s="81"/>
      <c r="F48" s="81"/>
      <c r="G48" s="81"/>
      <c r="H48" s="81"/>
      <c r="I48" s="81"/>
      <c r="J48" s="82"/>
      <c r="K48" s="81"/>
      <c r="L48" s="83"/>
    </row>
    <row r="49" spans="1:12" ht="13.5" customHeight="1">
      <c r="A49" s="84"/>
      <c r="B49" s="84"/>
      <c r="C49" s="84"/>
      <c r="D49" s="106"/>
      <c r="E49" s="84"/>
      <c r="F49" s="84"/>
      <c r="G49" s="84"/>
      <c r="H49" s="84"/>
      <c r="I49" s="84"/>
      <c r="J49" s="84"/>
      <c r="K49" s="84"/>
      <c r="L49" s="84"/>
    </row>
    <row r="50" spans="1:12">
      <c r="A50" s="44"/>
    </row>
    <row r="51" spans="1:12">
      <c r="A51" s="44"/>
    </row>
    <row r="52" spans="1:12">
      <c r="A52" s="44"/>
      <c r="B52" s="41"/>
    </row>
  </sheetData>
  <mergeCells count="1">
    <mergeCell ref="A1:K1"/>
  </mergeCells>
  <phoneticPr fontId="17" type="noConversion"/>
  <printOptions horizontalCentered="1"/>
  <pageMargins left="0.59055118110236227" right="0.15748031496062992" top="0.39370078740157483" bottom="0.19685039370078741" header="0.15748031496062992" footer="0.15748031496062992"/>
  <pageSetup paperSize="9" scale="8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U49"/>
  <sheetViews>
    <sheetView zoomScaleNormal="100" workbookViewId="0">
      <selection activeCell="Z10" sqref="Y10:Z10"/>
    </sheetView>
  </sheetViews>
  <sheetFormatPr baseColWidth="10" defaultRowHeight="12.75"/>
  <cols>
    <col min="1" max="1" width="12.28515625" style="16" bestFit="1" customWidth="1"/>
    <col min="2" max="2" width="5.42578125" style="16" bestFit="1" customWidth="1"/>
    <col min="3" max="3" width="6.42578125" style="16" customWidth="1"/>
    <col min="4" max="4" width="4" style="16" bestFit="1" customWidth="1"/>
    <col min="5" max="5" width="5.42578125" style="16" bestFit="1" customWidth="1"/>
    <col min="6" max="6" width="7.7109375" style="16" bestFit="1" customWidth="1"/>
    <col min="7" max="15" width="5.42578125" style="16" bestFit="1" customWidth="1"/>
    <col min="16" max="16" width="4" style="16" bestFit="1" customWidth="1"/>
    <col min="17" max="17" width="5.42578125" style="18" bestFit="1" customWidth="1"/>
    <col min="18" max="18" width="4" style="16" bestFit="1" customWidth="1"/>
    <col min="19" max="20" width="5.42578125" style="16" bestFit="1" customWidth="1"/>
    <col min="21" max="21" width="6.42578125" style="16" customWidth="1"/>
    <col min="22" max="22" width="8.85546875" style="16" customWidth="1"/>
    <col min="23" max="16384" width="11.42578125" style="16"/>
  </cols>
  <sheetData>
    <row r="1" spans="1:21" ht="24.75" customHeight="1">
      <c r="A1" s="514" t="s">
        <v>323</v>
      </c>
      <c r="B1" s="514"/>
      <c r="C1" s="515"/>
      <c r="D1" s="515"/>
      <c r="E1" s="515"/>
      <c r="F1" s="515"/>
      <c r="G1" s="515"/>
      <c r="H1" s="515"/>
      <c r="I1" s="515"/>
      <c r="J1" s="515"/>
      <c r="K1" s="515"/>
      <c r="L1" s="515"/>
      <c r="M1" s="515"/>
      <c r="N1" s="515"/>
      <c r="O1" s="515"/>
      <c r="P1" s="515"/>
      <c r="Q1" s="515"/>
      <c r="R1" s="515"/>
      <c r="S1" s="515"/>
      <c r="T1" s="515"/>
      <c r="U1" s="515"/>
    </row>
    <row r="2" spans="1:21" ht="12" customHeight="1">
      <c r="A2" s="34"/>
      <c r="B2" s="101"/>
      <c r="C2" s="34"/>
      <c r="D2" s="79"/>
      <c r="E2" s="79"/>
      <c r="F2" s="79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250"/>
      <c r="U2" s="34"/>
    </row>
    <row r="3" spans="1:21" ht="63" customHeight="1">
      <c r="A3" s="255" t="s">
        <v>217</v>
      </c>
      <c r="B3" s="99" t="s">
        <v>199</v>
      </c>
      <c r="C3" s="99" t="s">
        <v>276</v>
      </c>
      <c r="D3" s="99" t="s">
        <v>275</v>
      </c>
      <c r="E3" s="99" t="s">
        <v>250</v>
      </c>
      <c r="F3" s="99" t="s">
        <v>277</v>
      </c>
      <c r="G3" s="99" t="s">
        <v>16</v>
      </c>
      <c r="H3" s="99" t="s">
        <v>202</v>
      </c>
      <c r="I3" s="99" t="s">
        <v>205</v>
      </c>
      <c r="J3" s="99" t="s">
        <v>19</v>
      </c>
      <c r="K3" s="99" t="s">
        <v>20</v>
      </c>
      <c r="L3" s="99" t="s">
        <v>21</v>
      </c>
      <c r="M3" s="99" t="s">
        <v>206</v>
      </c>
      <c r="N3" s="99" t="s">
        <v>203</v>
      </c>
      <c r="O3" s="99" t="s">
        <v>200</v>
      </c>
      <c r="P3" s="99" t="s">
        <v>201</v>
      </c>
      <c r="Q3" s="99" t="s">
        <v>204</v>
      </c>
      <c r="R3" s="99" t="s">
        <v>251</v>
      </c>
      <c r="S3" s="99" t="s">
        <v>207</v>
      </c>
      <c r="T3" s="99" t="s">
        <v>317</v>
      </c>
      <c r="U3" s="256" t="s">
        <v>42</v>
      </c>
    </row>
    <row r="4" spans="1:21">
      <c r="A4" s="108" t="s">
        <v>274</v>
      </c>
      <c r="B4" s="257"/>
      <c r="C4" s="258">
        <v>12285</v>
      </c>
      <c r="D4" s="258">
        <v>273</v>
      </c>
      <c r="E4" s="258">
        <v>798</v>
      </c>
      <c r="F4" s="258">
        <v>2381</v>
      </c>
      <c r="G4" s="258">
        <v>1782</v>
      </c>
      <c r="H4" s="258">
        <v>3455</v>
      </c>
      <c r="I4" s="258">
        <v>3170</v>
      </c>
      <c r="J4" s="258">
        <v>2526</v>
      </c>
      <c r="K4" s="258">
        <v>2409</v>
      </c>
      <c r="L4" s="258">
        <v>3023</v>
      </c>
      <c r="M4" s="258">
        <v>2917</v>
      </c>
      <c r="N4" s="258">
        <v>2785</v>
      </c>
      <c r="O4" s="258">
        <v>3410</v>
      </c>
      <c r="P4" s="258">
        <v>794</v>
      </c>
      <c r="Q4" s="258">
        <v>1142</v>
      </c>
      <c r="R4" s="258">
        <v>667</v>
      </c>
      <c r="S4" s="258">
        <v>2402</v>
      </c>
      <c r="T4" s="258">
        <v>1173</v>
      </c>
      <c r="U4" s="259">
        <v>47392</v>
      </c>
    </row>
    <row r="5" spans="1:21">
      <c r="A5" s="109" t="s">
        <v>278</v>
      </c>
      <c r="B5" s="260"/>
      <c r="C5" s="260">
        <v>585</v>
      </c>
      <c r="D5" s="260"/>
      <c r="E5" s="260"/>
      <c r="F5" s="260">
        <v>48</v>
      </c>
      <c r="G5" s="260">
        <v>80</v>
      </c>
      <c r="H5" s="260">
        <v>228</v>
      </c>
      <c r="I5" s="260">
        <v>120</v>
      </c>
      <c r="J5" s="260">
        <v>102</v>
      </c>
      <c r="K5" s="260">
        <v>112</v>
      </c>
      <c r="L5" s="260">
        <v>128</v>
      </c>
      <c r="M5" s="260">
        <v>151</v>
      </c>
      <c r="N5" s="260">
        <v>138</v>
      </c>
      <c r="O5" s="260">
        <v>271</v>
      </c>
      <c r="P5" s="260">
        <v>59</v>
      </c>
      <c r="Q5" s="260">
        <v>70</v>
      </c>
      <c r="R5" s="260">
        <v>57</v>
      </c>
      <c r="S5" s="260">
        <v>105</v>
      </c>
      <c r="T5" s="260">
        <v>12</v>
      </c>
      <c r="U5" s="261">
        <v>2266</v>
      </c>
    </row>
    <row r="6" spans="1:21">
      <c r="A6" s="110" t="s">
        <v>268</v>
      </c>
      <c r="B6" s="262">
        <v>1007</v>
      </c>
      <c r="C6" s="263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63"/>
      <c r="R6" s="263"/>
      <c r="S6" s="263"/>
      <c r="T6" s="263"/>
      <c r="U6" s="261">
        <v>1007</v>
      </c>
    </row>
    <row r="7" spans="1:21" ht="27" customHeight="1">
      <c r="A7" s="110" t="s">
        <v>80</v>
      </c>
      <c r="B7" s="264">
        <v>1007</v>
      </c>
      <c r="C7" s="264">
        <v>12870</v>
      </c>
      <c r="D7" s="264">
        <v>273</v>
      </c>
      <c r="E7" s="264">
        <v>798</v>
      </c>
      <c r="F7" s="264">
        <v>2429</v>
      </c>
      <c r="G7" s="264">
        <v>1862</v>
      </c>
      <c r="H7" s="264">
        <v>3683</v>
      </c>
      <c r="I7" s="264">
        <v>3290</v>
      </c>
      <c r="J7" s="264">
        <v>2628</v>
      </c>
      <c r="K7" s="264">
        <v>2521</v>
      </c>
      <c r="L7" s="264">
        <v>3151</v>
      </c>
      <c r="M7" s="264">
        <v>3068</v>
      </c>
      <c r="N7" s="264">
        <v>2923</v>
      </c>
      <c r="O7" s="264">
        <v>3681</v>
      </c>
      <c r="P7" s="264">
        <v>853</v>
      </c>
      <c r="Q7" s="264">
        <v>1212</v>
      </c>
      <c r="R7" s="264">
        <v>724</v>
      </c>
      <c r="S7" s="264">
        <v>2507</v>
      </c>
      <c r="T7" s="264">
        <v>1185</v>
      </c>
      <c r="U7" s="264">
        <v>50665</v>
      </c>
    </row>
    <row r="8" spans="1:21" ht="18" customHeight="1">
      <c r="A8" s="44"/>
      <c r="B8" s="44"/>
      <c r="Q8" s="16"/>
    </row>
    <row r="9" spans="1:21" ht="17.25" customHeight="1">
      <c r="Q9" s="16"/>
    </row>
    <row r="10" spans="1:21" ht="18" customHeight="1">
      <c r="Q10" s="16"/>
    </row>
    <row r="11" spans="1:21" ht="18" customHeight="1">
      <c r="Q11" s="16"/>
    </row>
    <row r="12" spans="1:21" ht="18" customHeight="1">
      <c r="Q12" s="16"/>
    </row>
    <row r="13" spans="1:21" ht="18" customHeight="1">
      <c r="Q13" s="16"/>
    </row>
    <row r="14" spans="1:21" ht="18" customHeight="1">
      <c r="Q14" s="16"/>
    </row>
    <row r="15" spans="1:21" ht="18" customHeight="1">
      <c r="Q15" s="16"/>
    </row>
    <row r="16" spans="1:21" ht="18" customHeight="1">
      <c r="Q16" s="16"/>
    </row>
    <row r="17" spans="17:17" ht="18" customHeight="1">
      <c r="Q17" s="16"/>
    </row>
    <row r="18" spans="17:17" ht="18" customHeight="1">
      <c r="Q18" s="16"/>
    </row>
    <row r="19" spans="17:17" ht="18" customHeight="1">
      <c r="Q19" s="16"/>
    </row>
    <row r="20" spans="17:17" ht="18" customHeight="1">
      <c r="Q20" s="16"/>
    </row>
    <row r="21" spans="17:17" ht="18" customHeight="1">
      <c r="Q21" s="16"/>
    </row>
    <row r="22" spans="17:17" ht="18" customHeight="1">
      <c r="Q22" s="16"/>
    </row>
    <row r="23" spans="17:17" ht="18" customHeight="1">
      <c r="Q23" s="16"/>
    </row>
    <row r="24" spans="17:17">
      <c r="Q24" s="16"/>
    </row>
    <row r="25" spans="17:17" ht="19.5" customHeight="1">
      <c r="Q25" s="16"/>
    </row>
    <row r="26" spans="17:17" ht="18" customHeight="1">
      <c r="Q26" s="16"/>
    </row>
    <row r="27" spans="17:17" ht="18" customHeight="1">
      <c r="Q27" s="16"/>
    </row>
    <row r="28" spans="17:17" ht="18" customHeight="1">
      <c r="Q28" s="16"/>
    </row>
    <row r="29" spans="17:17" ht="18" customHeight="1">
      <c r="Q29" s="16"/>
    </row>
    <row r="30" spans="17:17" ht="18" customHeight="1">
      <c r="Q30" s="16"/>
    </row>
    <row r="31" spans="17:17" ht="18" customHeight="1">
      <c r="Q31" s="16"/>
    </row>
    <row r="32" spans="17:17" ht="18" customHeight="1">
      <c r="Q32" s="16"/>
    </row>
    <row r="33" spans="1:17">
      <c r="Q33" s="16"/>
    </row>
    <row r="34" spans="1:17" ht="18" customHeight="1">
      <c r="Q34" s="16"/>
    </row>
    <row r="35" spans="1:17" ht="18" customHeight="1">
      <c r="Q35" s="16"/>
    </row>
    <row r="36" spans="1:17" ht="18" customHeight="1">
      <c r="Q36" s="16"/>
    </row>
    <row r="37" spans="1:17" ht="18" customHeight="1">
      <c r="Q37" s="16"/>
    </row>
    <row r="38" spans="1:17" ht="18" customHeight="1">
      <c r="Q38" s="16"/>
    </row>
    <row r="39" spans="1:17" ht="15" customHeight="1">
      <c r="Q39" s="16"/>
    </row>
    <row r="40" spans="1:17" ht="13.5" customHeight="1">
      <c r="Q40" s="16"/>
    </row>
    <row r="41" spans="1:17" ht="14.25" customHeight="1">
      <c r="Q41" s="16"/>
    </row>
    <row r="42" spans="1:17" ht="17.25" customHeight="1">
      <c r="Q42" s="16"/>
    </row>
    <row r="43" spans="1:17" ht="15.75" customHeight="1">
      <c r="Q43" s="16"/>
    </row>
    <row r="44" spans="1:17" ht="15.75" customHeight="1">
      <c r="Q44" s="16"/>
    </row>
    <row r="45" spans="1:17" ht="21" customHeight="1">
      <c r="Q45" s="16"/>
    </row>
    <row r="46" spans="1:17" ht="28.9" customHeight="1"/>
    <row r="47" spans="1:17">
      <c r="A47" s="17"/>
      <c r="B47" s="17"/>
      <c r="C47" s="17"/>
      <c r="D47" s="17"/>
      <c r="E47" s="17"/>
      <c r="F47" s="17"/>
      <c r="G47" s="17"/>
    </row>
    <row r="49" ht="33.75" customHeight="1"/>
  </sheetData>
  <mergeCells count="1">
    <mergeCell ref="A1:U1"/>
  </mergeCells>
  <phoneticPr fontId="17" type="noConversion"/>
  <printOptions horizontalCentered="1"/>
  <pageMargins left="0.78740157480314965" right="0.15748031496062992" top="0.78740157480314965" bottom="0.31496062992125984" header="0.15748031496062992" footer="0.15748031496062992"/>
  <pageSetup paperSize="9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I56"/>
  <sheetViews>
    <sheetView tabSelected="1" topLeftCell="A25" zoomScaleNormal="100" workbookViewId="0">
      <selection activeCell="N30" sqref="N30"/>
    </sheetView>
  </sheetViews>
  <sheetFormatPr baseColWidth="10" defaultRowHeight="14.25"/>
  <cols>
    <col min="1" max="1" width="15.140625" style="103" customWidth="1"/>
    <col min="2" max="2" width="14.42578125" style="103" bestFit="1" customWidth="1"/>
    <col min="3" max="3" width="10.85546875" style="103" bestFit="1" customWidth="1"/>
    <col min="4" max="4" width="14.85546875" style="19" customWidth="1"/>
    <col min="5" max="5" width="14.85546875" style="20" customWidth="1"/>
    <col min="6" max="6" width="11.42578125" style="20" customWidth="1"/>
    <col min="7" max="16384" width="11.42578125" style="19"/>
  </cols>
  <sheetData>
    <row r="1" spans="1:8">
      <c r="A1" s="102"/>
    </row>
    <row r="2" spans="1:8" ht="15.75">
      <c r="A2" s="545" t="s">
        <v>315</v>
      </c>
      <c r="B2" s="545"/>
      <c r="C2" s="545"/>
      <c r="D2" s="545"/>
      <c r="E2" s="545"/>
      <c r="F2" s="545"/>
      <c r="G2" s="545"/>
    </row>
    <row r="3" spans="1:8">
      <c r="A3" s="104"/>
      <c r="B3" s="104"/>
      <c r="C3" s="104"/>
      <c r="D3" s="46"/>
      <c r="E3" s="46"/>
      <c r="F3" s="46"/>
      <c r="G3" s="46"/>
    </row>
    <row r="4" spans="1:8" ht="28.5" customHeight="1">
      <c r="A4" s="536" t="s">
        <v>153</v>
      </c>
      <c r="B4" s="537"/>
      <c r="C4" s="537"/>
      <c r="D4" s="337" t="s">
        <v>154</v>
      </c>
      <c r="E4" s="337" t="s">
        <v>155</v>
      </c>
      <c r="F4" s="337" t="s">
        <v>271</v>
      </c>
      <c r="G4" s="338" t="s">
        <v>156</v>
      </c>
    </row>
    <row r="5" spans="1:8" ht="15" customHeight="1">
      <c r="A5" s="522" t="s">
        <v>158</v>
      </c>
      <c r="B5" s="523"/>
      <c r="C5" s="328" t="s">
        <v>75</v>
      </c>
      <c r="D5" s="330">
        <v>67</v>
      </c>
      <c r="E5" s="524">
        <f>D5+D6</f>
        <v>89</v>
      </c>
      <c r="F5" s="332">
        <v>67</v>
      </c>
      <c r="G5" s="525">
        <f>F5+F6</f>
        <v>89</v>
      </c>
    </row>
    <row r="6" spans="1:8">
      <c r="A6" s="522"/>
      <c r="B6" s="523"/>
      <c r="C6" s="328" t="s">
        <v>76</v>
      </c>
      <c r="D6" s="330">
        <v>22</v>
      </c>
      <c r="E6" s="524"/>
      <c r="F6" s="332">
        <v>22</v>
      </c>
      <c r="G6" s="525"/>
    </row>
    <row r="7" spans="1:8">
      <c r="A7" s="522" t="s">
        <v>157</v>
      </c>
      <c r="B7" s="523"/>
      <c r="C7" s="328" t="s">
        <v>75</v>
      </c>
      <c r="D7" s="339">
        <v>51</v>
      </c>
      <c r="E7" s="542">
        <f>D7+D8</f>
        <v>69</v>
      </c>
      <c r="F7" s="339">
        <v>51</v>
      </c>
      <c r="G7" s="543">
        <f>E7</f>
        <v>69</v>
      </c>
    </row>
    <row r="8" spans="1:8">
      <c r="A8" s="522"/>
      <c r="B8" s="523"/>
      <c r="C8" s="328" t="s">
        <v>76</v>
      </c>
      <c r="D8" s="339">
        <v>18</v>
      </c>
      <c r="E8" s="542"/>
      <c r="F8" s="339">
        <v>18</v>
      </c>
      <c r="G8" s="543"/>
    </row>
    <row r="9" spans="1:8">
      <c r="A9" s="522" t="s">
        <v>221</v>
      </c>
      <c r="B9" s="340" t="s">
        <v>159</v>
      </c>
      <c r="C9" s="328" t="s">
        <v>75</v>
      </c>
      <c r="D9" s="330">
        <v>6</v>
      </c>
      <c r="E9" s="524">
        <v>472</v>
      </c>
      <c r="F9" s="330">
        <v>6</v>
      </c>
      <c r="G9" s="525">
        <v>453</v>
      </c>
    </row>
    <row r="10" spans="1:8" ht="14.25" customHeight="1">
      <c r="A10" s="522"/>
      <c r="B10" s="544" t="s">
        <v>272</v>
      </c>
      <c r="C10" s="328" t="s">
        <v>75</v>
      </c>
      <c r="D10" s="329">
        <v>314</v>
      </c>
      <c r="E10" s="524"/>
      <c r="F10" s="329">
        <v>295</v>
      </c>
      <c r="G10" s="525"/>
    </row>
    <row r="11" spans="1:8">
      <c r="A11" s="522"/>
      <c r="B11" s="544"/>
      <c r="C11" s="328" t="s">
        <v>160</v>
      </c>
      <c r="D11" s="330">
        <v>18</v>
      </c>
      <c r="E11" s="524"/>
      <c r="F11" s="330">
        <v>18</v>
      </c>
      <c r="G11" s="525"/>
    </row>
    <row r="12" spans="1:8" ht="18" customHeight="1">
      <c r="A12" s="522"/>
      <c r="B12" s="523" t="s">
        <v>345</v>
      </c>
      <c r="C12" s="328" t="s">
        <v>75</v>
      </c>
      <c r="D12" s="330">
        <v>2</v>
      </c>
      <c r="E12" s="524"/>
      <c r="F12" s="330">
        <v>2</v>
      </c>
      <c r="G12" s="525"/>
    </row>
    <row r="13" spans="1:8" ht="18" customHeight="1">
      <c r="A13" s="522"/>
      <c r="B13" s="523"/>
      <c r="C13" s="328" t="s">
        <v>76</v>
      </c>
      <c r="D13" s="330">
        <v>49</v>
      </c>
      <c r="E13" s="524"/>
      <c r="F13" s="330">
        <v>49</v>
      </c>
      <c r="G13" s="525"/>
    </row>
    <row r="14" spans="1:8" ht="30" customHeight="1">
      <c r="A14" s="522"/>
      <c r="B14" s="331" t="s">
        <v>273</v>
      </c>
      <c r="C14" s="341" t="s">
        <v>75</v>
      </c>
      <c r="D14" s="332">
        <v>83</v>
      </c>
      <c r="E14" s="524"/>
      <c r="F14" s="332">
        <v>83</v>
      </c>
      <c r="G14" s="525"/>
    </row>
    <row r="15" spans="1:8" ht="21" customHeight="1">
      <c r="A15" s="522" t="s">
        <v>222</v>
      </c>
      <c r="B15" s="523"/>
      <c r="C15" s="341" t="s">
        <v>75</v>
      </c>
      <c r="D15" s="332">
        <v>25</v>
      </c>
      <c r="E15" s="332">
        <f>D15</f>
        <v>25</v>
      </c>
      <c r="F15" s="332">
        <v>23</v>
      </c>
      <c r="G15" s="333">
        <v>23</v>
      </c>
    </row>
    <row r="16" spans="1:8">
      <c r="A16" s="522" t="s">
        <v>161</v>
      </c>
      <c r="B16" s="523"/>
      <c r="C16" s="328" t="s">
        <v>75</v>
      </c>
      <c r="D16" s="330">
        <v>56</v>
      </c>
      <c r="E16" s="524">
        <f>D16+D17</f>
        <v>81</v>
      </c>
      <c r="F16" s="330">
        <v>56</v>
      </c>
      <c r="G16" s="525">
        <f>F16+F17</f>
        <v>81</v>
      </c>
      <c r="H16" s="40"/>
    </row>
    <row r="17" spans="1:7">
      <c r="A17" s="522"/>
      <c r="B17" s="523"/>
      <c r="C17" s="328" t="s">
        <v>76</v>
      </c>
      <c r="D17" s="330">
        <v>25</v>
      </c>
      <c r="E17" s="524"/>
      <c r="F17" s="330">
        <v>25</v>
      </c>
      <c r="G17" s="525"/>
    </row>
    <row r="18" spans="1:7">
      <c r="A18" s="522" t="s">
        <v>223</v>
      </c>
      <c r="B18" s="523"/>
      <c r="C18" s="328" t="s">
        <v>75</v>
      </c>
      <c r="D18" s="330">
        <v>56</v>
      </c>
      <c r="E18" s="524">
        <f>D18+D19</f>
        <v>75</v>
      </c>
      <c r="F18" s="330">
        <v>56</v>
      </c>
      <c r="G18" s="525">
        <f>F18+F19</f>
        <v>75</v>
      </c>
    </row>
    <row r="19" spans="1:7">
      <c r="A19" s="522"/>
      <c r="B19" s="523"/>
      <c r="C19" s="328" t="s">
        <v>76</v>
      </c>
      <c r="D19" s="330">
        <v>19</v>
      </c>
      <c r="E19" s="524"/>
      <c r="F19" s="330">
        <v>19</v>
      </c>
      <c r="G19" s="525"/>
    </row>
    <row r="20" spans="1:7" ht="14.25" customHeight="1">
      <c r="A20" s="522" t="s">
        <v>162</v>
      </c>
      <c r="B20" s="523"/>
      <c r="C20" s="328" t="s">
        <v>75</v>
      </c>
      <c r="D20" s="342">
        <v>39</v>
      </c>
      <c r="E20" s="524">
        <f>D20+D21</f>
        <v>56</v>
      </c>
      <c r="F20" s="342">
        <v>39</v>
      </c>
      <c r="G20" s="525">
        <f>E20</f>
        <v>56</v>
      </c>
    </row>
    <row r="21" spans="1:7" ht="14.25" customHeight="1">
      <c r="A21" s="522"/>
      <c r="B21" s="523"/>
      <c r="C21" s="328" t="s">
        <v>76</v>
      </c>
      <c r="D21" s="330">
        <v>17</v>
      </c>
      <c r="E21" s="524"/>
      <c r="F21" s="330">
        <v>17</v>
      </c>
      <c r="G21" s="525"/>
    </row>
    <row r="22" spans="1:7">
      <c r="A22" s="522" t="s">
        <v>196</v>
      </c>
      <c r="B22" s="523"/>
      <c r="C22" s="328" t="s">
        <v>75</v>
      </c>
      <c r="D22" s="330">
        <v>62</v>
      </c>
      <c r="E22" s="524">
        <f>D22+D23</f>
        <v>81</v>
      </c>
      <c r="F22" s="330">
        <v>62</v>
      </c>
      <c r="G22" s="525">
        <f>F22+F23</f>
        <v>81</v>
      </c>
    </row>
    <row r="23" spans="1:7">
      <c r="A23" s="522"/>
      <c r="B23" s="523"/>
      <c r="C23" s="328" t="s">
        <v>76</v>
      </c>
      <c r="D23" s="330">
        <v>19</v>
      </c>
      <c r="E23" s="524"/>
      <c r="F23" s="330">
        <v>19</v>
      </c>
      <c r="G23" s="525"/>
    </row>
    <row r="24" spans="1:7">
      <c r="A24" s="522" t="s">
        <v>224</v>
      </c>
      <c r="B24" s="523"/>
      <c r="C24" s="328" t="s">
        <v>75</v>
      </c>
      <c r="D24" s="330">
        <v>58</v>
      </c>
      <c r="E24" s="524">
        <f>D24+D25</f>
        <v>84</v>
      </c>
      <c r="F24" s="330">
        <v>58</v>
      </c>
      <c r="G24" s="525">
        <f>F24+F25</f>
        <v>84</v>
      </c>
    </row>
    <row r="25" spans="1:7">
      <c r="A25" s="522"/>
      <c r="B25" s="523"/>
      <c r="C25" s="328" t="s">
        <v>76</v>
      </c>
      <c r="D25" s="330">
        <v>26</v>
      </c>
      <c r="E25" s="524"/>
      <c r="F25" s="330">
        <v>26</v>
      </c>
      <c r="G25" s="525"/>
    </row>
    <row r="26" spans="1:7">
      <c r="A26" s="522" t="s">
        <v>163</v>
      </c>
      <c r="B26" s="523"/>
      <c r="C26" s="328" t="s">
        <v>75</v>
      </c>
      <c r="D26" s="330">
        <v>57</v>
      </c>
      <c r="E26" s="524">
        <f>D26+D27</f>
        <v>82</v>
      </c>
      <c r="F26" s="330">
        <v>57</v>
      </c>
      <c r="G26" s="525">
        <f>F26+F27</f>
        <v>82</v>
      </c>
    </row>
    <row r="27" spans="1:7">
      <c r="A27" s="522"/>
      <c r="B27" s="523"/>
      <c r="C27" s="328" t="s">
        <v>76</v>
      </c>
      <c r="D27" s="330">
        <v>25</v>
      </c>
      <c r="E27" s="524"/>
      <c r="F27" s="330">
        <v>25</v>
      </c>
      <c r="G27" s="525"/>
    </row>
    <row r="28" spans="1:7">
      <c r="A28" s="522" t="s">
        <v>225</v>
      </c>
      <c r="B28" s="523"/>
      <c r="C28" s="328" t="s">
        <v>75</v>
      </c>
      <c r="D28" s="330">
        <v>29</v>
      </c>
      <c r="E28" s="524">
        <f>D28+D29</f>
        <v>44</v>
      </c>
      <c r="F28" s="330">
        <v>29</v>
      </c>
      <c r="G28" s="525">
        <f>F28+F29</f>
        <v>44</v>
      </c>
    </row>
    <row r="29" spans="1:7">
      <c r="A29" s="522"/>
      <c r="B29" s="523"/>
      <c r="C29" s="328" t="s">
        <v>76</v>
      </c>
      <c r="D29" s="330">
        <v>15</v>
      </c>
      <c r="E29" s="524"/>
      <c r="F29" s="330">
        <v>15</v>
      </c>
      <c r="G29" s="525"/>
    </row>
    <row r="30" spans="1:7">
      <c r="A30" s="522" t="s">
        <v>211</v>
      </c>
      <c r="B30" s="523"/>
      <c r="C30" s="328" t="s">
        <v>75</v>
      </c>
      <c r="D30" s="330">
        <v>17</v>
      </c>
      <c r="E30" s="524">
        <f>D30+D31</f>
        <v>28</v>
      </c>
      <c r="F30" s="330">
        <v>17</v>
      </c>
      <c r="G30" s="525">
        <f>F30+F31</f>
        <v>28</v>
      </c>
    </row>
    <row r="31" spans="1:7">
      <c r="A31" s="522"/>
      <c r="B31" s="523"/>
      <c r="C31" s="328" t="s">
        <v>76</v>
      </c>
      <c r="D31" s="330">
        <v>11</v>
      </c>
      <c r="E31" s="524"/>
      <c r="F31" s="330">
        <v>11</v>
      </c>
      <c r="G31" s="525"/>
    </row>
    <row r="32" spans="1:7" ht="18" customHeight="1">
      <c r="A32" s="522" t="s">
        <v>226</v>
      </c>
      <c r="B32" s="523"/>
      <c r="C32" s="328" t="s">
        <v>75</v>
      </c>
      <c r="D32" s="330">
        <v>58</v>
      </c>
      <c r="E32" s="524">
        <f>D32+D33</f>
        <v>79</v>
      </c>
      <c r="F32" s="330">
        <v>58</v>
      </c>
      <c r="G32" s="525">
        <f>F32+F33</f>
        <v>79</v>
      </c>
    </row>
    <row r="33" spans="1:9">
      <c r="A33" s="522"/>
      <c r="B33" s="523"/>
      <c r="C33" s="328" t="s">
        <v>76</v>
      </c>
      <c r="D33" s="330">
        <v>21</v>
      </c>
      <c r="E33" s="524"/>
      <c r="F33" s="330">
        <v>21</v>
      </c>
      <c r="G33" s="525"/>
    </row>
    <row r="34" spans="1:9">
      <c r="A34" s="522" t="s">
        <v>164</v>
      </c>
      <c r="B34" s="523"/>
      <c r="C34" s="328" t="s">
        <v>75</v>
      </c>
      <c r="D34" s="330">
        <v>56</v>
      </c>
      <c r="E34" s="524">
        <f>D34+D35</f>
        <v>85</v>
      </c>
      <c r="F34" s="330">
        <v>56</v>
      </c>
      <c r="G34" s="525">
        <f>F34+F35</f>
        <v>85</v>
      </c>
    </row>
    <row r="35" spans="1:9">
      <c r="A35" s="522"/>
      <c r="B35" s="523"/>
      <c r="C35" s="328" t="s">
        <v>76</v>
      </c>
      <c r="D35" s="330">
        <v>29</v>
      </c>
      <c r="E35" s="524"/>
      <c r="F35" s="330">
        <v>29</v>
      </c>
      <c r="G35" s="525"/>
    </row>
    <row r="36" spans="1:9">
      <c r="A36" s="522" t="s">
        <v>346</v>
      </c>
      <c r="B36" s="523"/>
      <c r="C36" s="328" t="s">
        <v>75</v>
      </c>
      <c r="D36" s="330">
        <v>73</v>
      </c>
      <c r="E36" s="524">
        <f>D36+D37</f>
        <v>88</v>
      </c>
      <c r="F36" s="330">
        <v>73</v>
      </c>
      <c r="G36" s="525">
        <f>F36+F37</f>
        <v>88</v>
      </c>
    </row>
    <row r="37" spans="1:9">
      <c r="A37" s="522"/>
      <c r="B37" s="523"/>
      <c r="C37" s="328" t="s">
        <v>76</v>
      </c>
      <c r="D37" s="330">
        <v>15</v>
      </c>
      <c r="E37" s="524"/>
      <c r="F37" s="330">
        <v>15</v>
      </c>
      <c r="G37" s="525"/>
    </row>
    <row r="38" spans="1:9" ht="15">
      <c r="A38" s="526" t="s">
        <v>197</v>
      </c>
      <c r="B38" s="527"/>
      <c r="C38" s="343" t="s">
        <v>75</v>
      </c>
      <c r="D38" s="344">
        <f>D5+D7+D9+D10+D12+D14+D15+D16+D18+D20+D22+D24+D26+D28+D30+D32+D34+D36+D11</f>
        <v>1127</v>
      </c>
      <c r="E38" s="530">
        <f>D38+D39</f>
        <v>1438</v>
      </c>
      <c r="F38" s="532"/>
      <c r="G38" s="533"/>
    </row>
    <row r="39" spans="1:9" ht="19.5" customHeight="1">
      <c r="A39" s="528"/>
      <c r="B39" s="529"/>
      <c r="C39" s="326" t="s">
        <v>76</v>
      </c>
      <c r="D39" s="327">
        <f>D6+D8+D17+D19+D21+D23+D25+D27+D29+D31+D33+D35+D37+D13</f>
        <v>311</v>
      </c>
      <c r="E39" s="531"/>
      <c r="F39" s="534"/>
      <c r="G39" s="535"/>
    </row>
    <row r="40" spans="1:9" ht="19.5" customHeight="1">
      <c r="A40" s="35"/>
      <c r="B40" s="35"/>
      <c r="C40" s="36"/>
      <c r="D40" s="37"/>
      <c r="E40" s="38"/>
      <c r="F40" s="38"/>
      <c r="G40" s="37"/>
    </row>
    <row r="41" spans="1:9" s="39" customFormat="1" ht="19.5" customHeight="1">
      <c r="A41" s="103"/>
      <c r="B41" s="103"/>
      <c r="C41" s="103"/>
      <c r="D41" s="19"/>
      <c r="E41" s="19"/>
      <c r="F41" s="19"/>
      <c r="G41" s="20"/>
    </row>
    <row r="42" spans="1:9" ht="15">
      <c r="A42" s="536" t="s">
        <v>198</v>
      </c>
      <c r="B42" s="537"/>
      <c r="C42" s="324" t="s">
        <v>75</v>
      </c>
      <c r="D42" s="325">
        <v>460</v>
      </c>
      <c r="E42" s="540">
        <f>D42+D43</f>
        <v>530</v>
      </c>
      <c r="F42" s="105"/>
      <c r="G42" s="29"/>
      <c r="I42" s="223"/>
    </row>
    <row r="43" spans="1:9" ht="15.75" customHeight="1">
      <c r="A43" s="538"/>
      <c r="B43" s="539"/>
      <c r="C43" s="326" t="s">
        <v>76</v>
      </c>
      <c r="D43" s="327">
        <v>70</v>
      </c>
      <c r="E43" s="541"/>
      <c r="F43" s="38"/>
      <c r="G43" s="29"/>
    </row>
    <row r="44" spans="1:9" ht="15.75" customHeight="1">
      <c r="A44" s="104"/>
      <c r="B44" s="104"/>
      <c r="C44" s="104"/>
      <c r="D44" s="46"/>
      <c r="E44" s="46"/>
      <c r="F44" s="46"/>
      <c r="G44" s="46"/>
    </row>
    <row r="45" spans="1:9" ht="14.25" customHeight="1">
      <c r="A45" s="516" t="s">
        <v>347</v>
      </c>
      <c r="B45" s="517"/>
      <c r="C45" s="518"/>
      <c r="D45" s="62"/>
      <c r="E45" s="46"/>
      <c r="F45" s="46"/>
      <c r="G45" s="46"/>
    </row>
    <row r="46" spans="1:9" ht="15" customHeight="1">
      <c r="A46" s="519"/>
      <c r="B46" s="520"/>
      <c r="C46" s="521"/>
      <c r="D46" s="46"/>
      <c r="E46" s="46"/>
      <c r="F46" s="46"/>
      <c r="G46" s="46"/>
    </row>
    <row r="47" spans="1:9">
      <c r="A47" s="104"/>
      <c r="B47" s="104"/>
      <c r="C47" s="104"/>
      <c r="D47" s="62"/>
      <c r="E47" s="46"/>
      <c r="F47" s="46"/>
      <c r="G47" s="46"/>
    </row>
    <row r="48" spans="1:9">
      <c r="A48" s="104"/>
      <c r="B48" s="104"/>
      <c r="C48" s="104"/>
      <c r="D48" s="46"/>
      <c r="E48" s="46"/>
      <c r="F48" s="46"/>
      <c r="G48" s="46"/>
    </row>
    <row r="49" spans="1:7">
      <c r="A49" s="104"/>
      <c r="B49" s="104"/>
      <c r="C49" s="104"/>
      <c r="D49" s="46"/>
      <c r="E49" s="46"/>
      <c r="F49" s="46"/>
      <c r="G49" s="46"/>
    </row>
    <row r="50" spans="1:7">
      <c r="A50" s="104"/>
      <c r="B50" s="104"/>
      <c r="C50" s="104"/>
      <c r="D50" s="46"/>
      <c r="E50" s="46"/>
      <c r="F50" s="46"/>
      <c r="G50" s="46"/>
    </row>
    <row r="51" spans="1:7">
      <c r="A51" s="104"/>
      <c r="B51" s="104"/>
      <c r="C51" s="104"/>
      <c r="D51" s="46"/>
      <c r="E51" s="46"/>
      <c r="F51" s="46"/>
      <c r="G51" s="46"/>
    </row>
    <row r="52" spans="1:7">
      <c r="A52" s="104"/>
      <c r="B52" s="104"/>
      <c r="C52" s="104"/>
      <c r="D52" s="46"/>
      <c r="E52" s="46"/>
      <c r="F52" s="46"/>
      <c r="G52" s="46"/>
    </row>
    <row r="53" spans="1:7">
      <c r="A53" s="104"/>
      <c r="B53" s="104"/>
      <c r="C53" s="104"/>
      <c r="D53" s="46"/>
      <c r="E53" s="46"/>
      <c r="F53" s="46"/>
      <c r="G53" s="46"/>
    </row>
    <row r="54" spans="1:7">
      <c r="A54" s="104"/>
      <c r="B54" s="104"/>
      <c r="C54" s="104"/>
      <c r="D54" s="46"/>
      <c r="E54" s="46"/>
      <c r="F54" s="46"/>
      <c r="G54" s="46"/>
    </row>
    <row r="55" spans="1:7">
      <c r="A55" s="104"/>
      <c r="B55" s="104"/>
      <c r="C55" s="104"/>
      <c r="D55" s="46"/>
      <c r="E55" s="46"/>
      <c r="F55" s="46"/>
      <c r="G55" s="46"/>
    </row>
    <row r="56" spans="1:7">
      <c r="A56" s="104"/>
      <c r="B56" s="104"/>
      <c r="C56" s="104"/>
      <c r="D56" s="46"/>
      <c r="E56" s="46"/>
      <c r="F56" s="46"/>
      <c r="G56" s="46"/>
    </row>
  </sheetData>
  <mergeCells count="53">
    <mergeCell ref="A2:G2"/>
    <mergeCell ref="A4:C4"/>
    <mergeCell ref="A5:B6"/>
    <mergeCell ref="E5:E6"/>
    <mergeCell ref="G5:G6"/>
    <mergeCell ref="A9:A14"/>
    <mergeCell ref="A7:B8"/>
    <mergeCell ref="E7:E8"/>
    <mergeCell ref="G7:G8"/>
    <mergeCell ref="B10:B11"/>
    <mergeCell ref="B12:B13"/>
    <mergeCell ref="E9:E14"/>
    <mergeCell ref="G9:G14"/>
    <mergeCell ref="A15:B15"/>
    <mergeCell ref="A16:B17"/>
    <mergeCell ref="E16:E17"/>
    <mergeCell ref="G16:G17"/>
    <mergeCell ref="A18:B19"/>
    <mergeCell ref="E18:E19"/>
    <mergeCell ref="G18:G19"/>
    <mergeCell ref="A20:B21"/>
    <mergeCell ref="E20:E21"/>
    <mergeCell ref="G20:G21"/>
    <mergeCell ref="A22:B23"/>
    <mergeCell ref="E22:E23"/>
    <mergeCell ref="G22:G23"/>
    <mergeCell ref="A24:B25"/>
    <mergeCell ref="E24:E25"/>
    <mergeCell ref="G24:G25"/>
    <mergeCell ref="A26:B27"/>
    <mergeCell ref="E26:E27"/>
    <mergeCell ref="G26:G27"/>
    <mergeCell ref="A28:B29"/>
    <mergeCell ref="E28:E29"/>
    <mergeCell ref="G28:G29"/>
    <mergeCell ref="A30:B31"/>
    <mergeCell ref="E30:E31"/>
    <mergeCell ref="G30:G31"/>
    <mergeCell ref="A45:C46"/>
    <mergeCell ref="A32:B33"/>
    <mergeCell ref="E32:E33"/>
    <mergeCell ref="G32:G33"/>
    <mergeCell ref="A34:B35"/>
    <mergeCell ref="E34:E35"/>
    <mergeCell ref="G34:G35"/>
    <mergeCell ref="A38:B39"/>
    <mergeCell ref="E38:E39"/>
    <mergeCell ref="F38:G39"/>
    <mergeCell ref="A42:B43"/>
    <mergeCell ref="E42:E43"/>
    <mergeCell ref="A36:B37"/>
    <mergeCell ref="E36:E37"/>
    <mergeCell ref="G36:G37"/>
  </mergeCells>
  <printOptions horizontalCentered="1"/>
  <pageMargins left="0.59055118110236227" right="0.31496062992125984" top="0.74803149606299213" bottom="0.15748031496062992" header="0.31496062992125984" footer="0.31496062992125984"/>
  <pageSetup paperSize="9" scale="99" orientation="portrait" r:id="rId1"/>
  <headerFooter alignWithMargins="0"/>
  <ignoredErrors>
    <ignoredError sqref="G2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V24"/>
  <sheetViews>
    <sheetView zoomScaleNormal="100" workbookViewId="0">
      <selection activeCell="U24" sqref="U24"/>
    </sheetView>
  </sheetViews>
  <sheetFormatPr baseColWidth="10" defaultRowHeight="12.75"/>
  <cols>
    <col min="1" max="1" width="9.42578125" customWidth="1"/>
    <col min="2" max="2" width="7.5703125" bestFit="1" customWidth="1"/>
    <col min="3" max="3" width="6.5703125" bestFit="1" customWidth="1"/>
    <col min="4" max="4" width="7.5703125" bestFit="1" customWidth="1"/>
    <col min="5" max="5" width="6.5703125" bestFit="1" customWidth="1"/>
    <col min="6" max="9" width="7.5703125" bestFit="1" customWidth="1"/>
    <col min="10" max="10" width="6.7109375" bestFit="1" customWidth="1"/>
    <col min="11" max="11" width="6.5703125" bestFit="1" customWidth="1"/>
    <col min="12" max="12" width="7.5703125" bestFit="1" customWidth="1"/>
    <col min="13" max="15" width="6.5703125" bestFit="1" customWidth="1"/>
    <col min="16" max="17" width="7.5703125" bestFit="1" customWidth="1"/>
    <col min="18" max="19" width="9.140625" bestFit="1" customWidth="1"/>
    <col min="20" max="20" width="6.7109375" bestFit="1" customWidth="1"/>
  </cols>
  <sheetData>
    <row r="2" spans="1:22" ht="15.75">
      <c r="A2" s="434" t="s">
        <v>305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  <c r="N2" s="434"/>
      <c r="O2" s="434"/>
      <c r="P2" s="434"/>
      <c r="Q2" s="434"/>
      <c r="R2" s="434"/>
      <c r="S2" s="434"/>
    </row>
    <row r="3" spans="1:22">
      <c r="A3" s="2"/>
    </row>
    <row r="4" spans="1:22" ht="63" customHeight="1">
      <c r="A4" s="143">
        <v>2018</v>
      </c>
      <c r="B4" s="144" t="s">
        <v>174</v>
      </c>
      <c r="C4" s="144" t="s">
        <v>173</v>
      </c>
      <c r="D4" s="144" t="s">
        <v>15</v>
      </c>
      <c r="E4" s="144" t="s">
        <v>79</v>
      </c>
      <c r="F4" s="144" t="s">
        <v>111</v>
      </c>
      <c r="G4" s="144" t="s">
        <v>166</v>
      </c>
      <c r="H4" s="144" t="s">
        <v>20</v>
      </c>
      <c r="I4" s="144" t="s">
        <v>172</v>
      </c>
      <c r="J4" s="144" t="s">
        <v>171</v>
      </c>
      <c r="K4" s="144" t="s">
        <v>170</v>
      </c>
      <c r="L4" s="144" t="s">
        <v>169</v>
      </c>
      <c r="M4" s="144" t="s">
        <v>307</v>
      </c>
      <c r="N4" s="144" t="s">
        <v>25</v>
      </c>
      <c r="O4" s="144" t="s">
        <v>26</v>
      </c>
      <c r="P4" s="144" t="s">
        <v>168</v>
      </c>
      <c r="Q4" s="144" t="s">
        <v>167</v>
      </c>
      <c r="R4" s="145" t="s">
        <v>302</v>
      </c>
      <c r="S4" s="146" t="s">
        <v>283</v>
      </c>
      <c r="T4" s="147" t="s">
        <v>303</v>
      </c>
    </row>
    <row r="5" spans="1:22">
      <c r="A5" s="148" t="s">
        <v>3</v>
      </c>
      <c r="B5" s="149">
        <v>30192</v>
      </c>
      <c r="C5" s="160"/>
      <c r="D5" s="149">
        <v>69659</v>
      </c>
      <c r="E5" s="149">
        <v>5476</v>
      </c>
      <c r="F5" s="149">
        <v>13955</v>
      </c>
      <c r="G5" s="149">
        <v>15663</v>
      </c>
      <c r="H5" s="149">
        <v>12391</v>
      </c>
      <c r="I5" s="149">
        <v>11432</v>
      </c>
      <c r="J5" s="149">
        <v>4644</v>
      </c>
      <c r="K5" s="149">
        <v>8874</v>
      </c>
      <c r="L5" s="149">
        <v>16211</v>
      </c>
      <c r="M5" s="168"/>
      <c r="N5" s="149">
        <v>2733</v>
      </c>
      <c r="O5" s="149">
        <v>3150</v>
      </c>
      <c r="P5" s="149">
        <v>13567</v>
      </c>
      <c r="Q5" s="149">
        <v>24699</v>
      </c>
      <c r="R5" s="150">
        <v>232658</v>
      </c>
      <c r="S5" s="151">
        <v>210976</v>
      </c>
      <c r="T5" s="152">
        <f>+(R5-S5)/S5</f>
        <v>0.1027699833156378</v>
      </c>
    </row>
    <row r="6" spans="1:22">
      <c r="A6" s="148" t="s">
        <v>4</v>
      </c>
      <c r="B6" s="149">
        <v>24661</v>
      </c>
      <c r="C6" s="160"/>
      <c r="D6" s="149">
        <v>63860</v>
      </c>
      <c r="E6" s="149">
        <v>3760</v>
      </c>
      <c r="F6" s="149">
        <v>12382</v>
      </c>
      <c r="G6" s="149">
        <v>13078</v>
      </c>
      <c r="H6" s="149">
        <v>10766</v>
      </c>
      <c r="I6" s="149">
        <v>10684</v>
      </c>
      <c r="J6" s="149">
        <v>3937</v>
      </c>
      <c r="K6" s="149">
        <v>7821</v>
      </c>
      <c r="L6" s="149">
        <v>13817</v>
      </c>
      <c r="M6" s="168"/>
      <c r="N6" s="149">
        <v>2536</v>
      </c>
      <c r="O6" s="149">
        <v>2552</v>
      </c>
      <c r="P6" s="149">
        <v>11227</v>
      </c>
      <c r="Q6" s="149">
        <v>20823</v>
      </c>
      <c r="R6" s="150">
        <v>201904</v>
      </c>
      <c r="S6" s="151">
        <v>205416</v>
      </c>
      <c r="T6" s="152">
        <f t="shared" ref="T6:T17" si="0">+(R6-S6)/S6</f>
        <v>-1.7097012890914049E-2</v>
      </c>
      <c r="V6" s="5"/>
    </row>
    <row r="7" spans="1:22">
      <c r="A7" s="148" t="s">
        <v>5</v>
      </c>
      <c r="B7" s="149">
        <v>31009</v>
      </c>
      <c r="C7" s="160"/>
      <c r="D7" s="149">
        <v>73162</v>
      </c>
      <c r="E7" s="149">
        <v>4089</v>
      </c>
      <c r="F7" s="149">
        <v>13580</v>
      </c>
      <c r="G7" s="149">
        <v>15304</v>
      </c>
      <c r="H7" s="149">
        <v>12722</v>
      </c>
      <c r="I7" s="149">
        <v>12173</v>
      </c>
      <c r="J7" s="149">
        <v>4940</v>
      </c>
      <c r="K7" s="149">
        <v>9229</v>
      </c>
      <c r="L7" s="149">
        <v>16025</v>
      </c>
      <c r="M7" s="168"/>
      <c r="N7" s="149">
        <v>2650</v>
      </c>
      <c r="O7" s="149">
        <v>3357</v>
      </c>
      <c r="P7" s="149">
        <v>13873</v>
      </c>
      <c r="Q7" s="149">
        <v>25785</v>
      </c>
      <c r="R7" s="150">
        <v>237899</v>
      </c>
      <c r="S7" s="151">
        <v>225205</v>
      </c>
      <c r="T7" s="152">
        <f t="shared" si="0"/>
        <v>5.636642170466908E-2</v>
      </c>
    </row>
    <row r="8" spans="1:22">
      <c r="A8" s="148" t="s">
        <v>6</v>
      </c>
      <c r="B8" s="149">
        <v>25550</v>
      </c>
      <c r="C8" s="160"/>
      <c r="D8" s="149">
        <v>60246</v>
      </c>
      <c r="E8" s="149">
        <v>4550</v>
      </c>
      <c r="F8" s="149">
        <v>11368</v>
      </c>
      <c r="G8" s="149">
        <v>12173</v>
      </c>
      <c r="H8" s="149">
        <v>10040</v>
      </c>
      <c r="I8" s="149">
        <v>9777</v>
      </c>
      <c r="J8" s="149">
        <v>3717</v>
      </c>
      <c r="K8" s="149">
        <v>7664</v>
      </c>
      <c r="L8" s="149">
        <v>12621</v>
      </c>
      <c r="M8" s="168"/>
      <c r="N8" s="149">
        <v>2340</v>
      </c>
      <c r="O8" s="149">
        <v>2615</v>
      </c>
      <c r="P8" s="149">
        <v>11273</v>
      </c>
      <c r="Q8" s="149">
        <v>21870</v>
      </c>
      <c r="R8" s="150">
        <v>195804</v>
      </c>
      <c r="S8" s="151">
        <v>205342</v>
      </c>
      <c r="T8" s="152">
        <f t="shared" si="0"/>
        <v>-4.6449338177284728E-2</v>
      </c>
    </row>
    <row r="9" spans="1:22">
      <c r="A9" s="148" t="s">
        <v>7</v>
      </c>
      <c r="B9" s="149">
        <v>27779</v>
      </c>
      <c r="C9" s="160"/>
      <c r="D9" s="149">
        <v>58714</v>
      </c>
      <c r="E9" s="149">
        <v>2992</v>
      </c>
      <c r="F9" s="149">
        <v>10665</v>
      </c>
      <c r="G9" s="149">
        <v>13347</v>
      </c>
      <c r="H9" s="149">
        <v>10235</v>
      </c>
      <c r="I9" s="149">
        <v>9668</v>
      </c>
      <c r="J9" s="149">
        <v>4183</v>
      </c>
      <c r="K9" s="149">
        <v>7520</v>
      </c>
      <c r="L9" s="149">
        <v>13147</v>
      </c>
      <c r="M9" s="168"/>
      <c r="N9" s="149">
        <v>2900</v>
      </c>
      <c r="O9" s="149">
        <v>3144</v>
      </c>
      <c r="P9" s="149">
        <v>12230</v>
      </c>
      <c r="Q9" s="149">
        <v>22813</v>
      </c>
      <c r="R9" s="150">
        <v>199342</v>
      </c>
      <c r="S9" s="151">
        <v>189075</v>
      </c>
      <c r="T9" s="152">
        <f t="shared" si="0"/>
        <v>5.4301203226232976E-2</v>
      </c>
    </row>
    <row r="10" spans="1:22">
      <c r="A10" s="148" t="s">
        <v>8</v>
      </c>
      <c r="B10" s="149">
        <v>25345</v>
      </c>
      <c r="C10" s="160"/>
      <c r="D10" s="149">
        <v>55000</v>
      </c>
      <c r="E10" s="149">
        <v>2209</v>
      </c>
      <c r="F10" s="149">
        <v>10081</v>
      </c>
      <c r="G10" s="149">
        <v>12727</v>
      </c>
      <c r="H10" s="149">
        <v>9680</v>
      </c>
      <c r="I10" s="149">
        <v>9387</v>
      </c>
      <c r="J10" s="149">
        <v>3496</v>
      </c>
      <c r="K10" s="149">
        <v>6695</v>
      </c>
      <c r="L10" s="149">
        <v>5095</v>
      </c>
      <c r="M10" s="168"/>
      <c r="N10" s="149">
        <v>2256</v>
      </c>
      <c r="O10" s="149">
        <v>2905</v>
      </c>
      <c r="P10" s="149">
        <v>11543</v>
      </c>
      <c r="Q10" s="149">
        <v>20151</v>
      </c>
      <c r="R10" s="150">
        <v>176586</v>
      </c>
      <c r="S10" s="151">
        <v>173144</v>
      </c>
      <c r="T10" s="152">
        <f t="shared" si="0"/>
        <v>1.9879406736589198E-2</v>
      </c>
    </row>
    <row r="11" spans="1:22">
      <c r="A11" s="148" t="s">
        <v>9</v>
      </c>
      <c r="B11" s="149">
        <v>11205</v>
      </c>
      <c r="C11" s="160"/>
      <c r="D11" s="149">
        <v>45733</v>
      </c>
      <c r="E11" s="149">
        <v>2235</v>
      </c>
      <c r="F11" s="149">
        <v>7898</v>
      </c>
      <c r="G11" s="149">
        <v>10231</v>
      </c>
      <c r="H11" s="149">
        <v>7764</v>
      </c>
      <c r="I11" s="149">
        <v>8039</v>
      </c>
      <c r="J11" s="149">
        <v>2855</v>
      </c>
      <c r="K11" s="149">
        <v>6633</v>
      </c>
      <c r="L11" s="149">
        <v>240</v>
      </c>
      <c r="M11" s="117">
        <v>7919</v>
      </c>
      <c r="N11" s="149">
        <v>2132</v>
      </c>
      <c r="O11" s="149">
        <v>2078</v>
      </c>
      <c r="P11" s="149">
        <v>9434</v>
      </c>
      <c r="Q11" s="149">
        <v>7863</v>
      </c>
      <c r="R11" s="150">
        <v>132259</v>
      </c>
      <c r="S11" s="151">
        <v>126081</v>
      </c>
      <c r="T11" s="152">
        <f t="shared" si="0"/>
        <v>4.900024587368438E-2</v>
      </c>
    </row>
    <row r="12" spans="1:22">
      <c r="A12" s="148" t="s">
        <v>10</v>
      </c>
      <c r="B12" s="149">
        <v>22450</v>
      </c>
      <c r="C12" s="160"/>
      <c r="D12" s="149">
        <v>33153</v>
      </c>
      <c r="E12" s="149">
        <v>6790</v>
      </c>
      <c r="F12" s="149">
        <v>5960</v>
      </c>
      <c r="G12" s="149">
        <v>5193</v>
      </c>
      <c r="H12" s="149">
        <v>3970</v>
      </c>
      <c r="I12" s="149">
        <v>3505</v>
      </c>
      <c r="J12" s="149">
        <v>1362</v>
      </c>
      <c r="K12" s="149">
        <v>3178</v>
      </c>
      <c r="L12" s="149">
        <v>58</v>
      </c>
      <c r="M12" s="117">
        <v>2303</v>
      </c>
      <c r="N12" s="149">
        <v>937</v>
      </c>
      <c r="O12" s="149">
        <v>895</v>
      </c>
      <c r="P12" s="149">
        <v>1865</v>
      </c>
      <c r="Q12" s="149">
        <v>17283</v>
      </c>
      <c r="R12" s="150">
        <v>108903</v>
      </c>
      <c r="S12" s="151">
        <v>101680</v>
      </c>
      <c r="T12" s="152">
        <f t="shared" si="0"/>
        <v>7.1036585365853652E-2</v>
      </c>
    </row>
    <row r="13" spans="1:22">
      <c r="A13" s="148" t="s">
        <v>11</v>
      </c>
      <c r="B13" s="149">
        <v>27430</v>
      </c>
      <c r="C13" s="149">
        <v>5505</v>
      </c>
      <c r="D13" s="149">
        <v>61219</v>
      </c>
      <c r="E13" s="149">
        <v>7186</v>
      </c>
      <c r="F13" s="149">
        <v>10081</v>
      </c>
      <c r="G13" s="149">
        <v>13070</v>
      </c>
      <c r="H13" s="149">
        <v>10564</v>
      </c>
      <c r="I13" s="149">
        <v>10008</v>
      </c>
      <c r="J13" s="149">
        <v>4044</v>
      </c>
      <c r="K13" s="149">
        <v>7871</v>
      </c>
      <c r="L13" s="149">
        <v>96</v>
      </c>
      <c r="M13" s="117">
        <v>6590</v>
      </c>
      <c r="N13" s="149">
        <v>3016</v>
      </c>
      <c r="O13" s="149">
        <v>2804</v>
      </c>
      <c r="P13" s="149">
        <v>13853</v>
      </c>
      <c r="Q13" s="149">
        <v>23428</v>
      </c>
      <c r="R13" s="150">
        <v>206730</v>
      </c>
      <c r="S13" s="151">
        <v>200355</v>
      </c>
      <c r="T13" s="152">
        <f t="shared" si="0"/>
        <v>3.1818522123231267E-2</v>
      </c>
    </row>
    <row r="14" spans="1:22">
      <c r="A14" s="148" t="s">
        <v>12</v>
      </c>
      <c r="B14" s="149">
        <v>29028</v>
      </c>
      <c r="C14" s="149">
        <v>13470</v>
      </c>
      <c r="D14" s="149">
        <v>71119</v>
      </c>
      <c r="E14" s="149">
        <v>5066</v>
      </c>
      <c r="F14" s="149">
        <v>12141</v>
      </c>
      <c r="G14" s="149">
        <v>16311</v>
      </c>
      <c r="H14" s="149">
        <v>12058</v>
      </c>
      <c r="I14" s="149">
        <v>11045</v>
      </c>
      <c r="J14" s="149">
        <v>4863</v>
      </c>
      <c r="K14" s="149">
        <v>8803</v>
      </c>
      <c r="L14" s="149">
        <v>157</v>
      </c>
      <c r="M14" s="117">
        <v>7823</v>
      </c>
      <c r="N14" s="149">
        <v>3065</v>
      </c>
      <c r="O14" s="149">
        <v>3051</v>
      </c>
      <c r="P14" s="149">
        <v>15938</v>
      </c>
      <c r="Q14" s="149">
        <v>24964</v>
      </c>
      <c r="R14" s="150">
        <v>238902</v>
      </c>
      <c r="S14" s="151">
        <v>220833</v>
      </c>
      <c r="T14" s="152">
        <f t="shared" si="0"/>
        <v>8.1822010297374029E-2</v>
      </c>
    </row>
    <row r="15" spans="1:22">
      <c r="A15" s="148" t="s">
        <v>13</v>
      </c>
      <c r="B15" s="149">
        <v>27662</v>
      </c>
      <c r="C15" s="149">
        <v>12923</v>
      </c>
      <c r="D15" s="149">
        <v>65569</v>
      </c>
      <c r="E15" s="149">
        <v>4458</v>
      </c>
      <c r="F15" s="149">
        <v>12165</v>
      </c>
      <c r="G15" s="149">
        <v>14968</v>
      </c>
      <c r="H15" s="149">
        <v>10983</v>
      </c>
      <c r="I15" s="149">
        <v>10482</v>
      </c>
      <c r="J15" s="149">
        <v>4649</v>
      </c>
      <c r="K15" s="149">
        <v>9003</v>
      </c>
      <c r="L15" s="149">
        <v>1174</v>
      </c>
      <c r="M15" s="117">
        <v>7578</v>
      </c>
      <c r="N15" s="149">
        <v>2769</v>
      </c>
      <c r="O15" s="149">
        <v>3026</v>
      </c>
      <c r="P15" s="149">
        <v>15513</v>
      </c>
      <c r="Q15" s="149">
        <v>24313</v>
      </c>
      <c r="R15" s="150">
        <v>227235</v>
      </c>
      <c r="S15" s="151">
        <v>214036</v>
      </c>
      <c r="T15" s="152">
        <f t="shared" si="0"/>
        <v>6.1667196172606478E-2</v>
      </c>
    </row>
    <row r="16" spans="1:22">
      <c r="A16" s="148" t="s">
        <v>14</v>
      </c>
      <c r="B16" s="149">
        <v>23848</v>
      </c>
      <c r="C16" s="149">
        <v>11320</v>
      </c>
      <c r="D16" s="149">
        <v>58400</v>
      </c>
      <c r="E16" s="149">
        <v>2907</v>
      </c>
      <c r="F16" s="149">
        <v>11249</v>
      </c>
      <c r="G16" s="149">
        <v>12588</v>
      </c>
      <c r="H16" s="149">
        <v>9756</v>
      </c>
      <c r="I16" s="149">
        <v>9257</v>
      </c>
      <c r="J16" s="149">
        <v>3820</v>
      </c>
      <c r="K16" s="149">
        <v>8260</v>
      </c>
      <c r="L16" s="149">
        <v>14987</v>
      </c>
      <c r="M16" s="117">
        <v>6735</v>
      </c>
      <c r="N16" s="149">
        <v>2599</v>
      </c>
      <c r="O16" s="149">
        <v>2563</v>
      </c>
      <c r="P16" s="149">
        <v>11332</v>
      </c>
      <c r="Q16" s="149">
        <v>21375</v>
      </c>
      <c r="R16" s="150">
        <v>210996</v>
      </c>
      <c r="S16" s="151">
        <v>183654</v>
      </c>
      <c r="T16" s="152">
        <f t="shared" si="0"/>
        <v>0.14887778104479074</v>
      </c>
    </row>
    <row r="17" spans="1:21" ht="24.75" customHeight="1">
      <c r="A17" s="153" t="s">
        <v>306</v>
      </c>
      <c r="B17" s="122">
        <v>306159</v>
      </c>
      <c r="C17" s="122">
        <v>43218</v>
      </c>
      <c r="D17" s="122">
        <v>715834</v>
      </c>
      <c r="E17" s="122">
        <v>51718</v>
      </c>
      <c r="F17" s="122">
        <v>131525</v>
      </c>
      <c r="G17" s="122">
        <v>154653</v>
      </c>
      <c r="H17" s="122">
        <v>120929</v>
      </c>
      <c r="I17" s="122">
        <v>115457</v>
      </c>
      <c r="J17" s="122">
        <v>46510</v>
      </c>
      <c r="K17" s="122">
        <v>91551</v>
      </c>
      <c r="L17" s="122">
        <v>93628</v>
      </c>
      <c r="M17" s="122">
        <v>38948</v>
      </c>
      <c r="N17" s="122">
        <v>29933</v>
      </c>
      <c r="O17" s="122">
        <v>32140</v>
      </c>
      <c r="P17" s="122">
        <v>141648</v>
      </c>
      <c r="Q17" s="122">
        <v>255367</v>
      </c>
      <c r="R17" s="122">
        <v>2369218</v>
      </c>
      <c r="S17" s="154">
        <v>2255797</v>
      </c>
      <c r="T17" s="155">
        <f t="shared" si="0"/>
        <v>5.02797902470834E-2</v>
      </c>
    </row>
    <row r="18" spans="1:21" ht="24.75" customHeight="1">
      <c r="A18" s="156" t="s">
        <v>285</v>
      </c>
      <c r="B18" s="154">
        <v>296103</v>
      </c>
      <c r="C18" s="142"/>
      <c r="D18" s="154">
        <v>697772</v>
      </c>
      <c r="E18" s="154">
        <v>52434</v>
      </c>
      <c r="F18" s="154">
        <v>139476</v>
      </c>
      <c r="G18" s="154">
        <v>121061</v>
      </c>
      <c r="H18" s="154">
        <v>114689</v>
      </c>
      <c r="I18" s="154">
        <v>118743</v>
      </c>
      <c r="J18" s="154">
        <v>39304</v>
      </c>
      <c r="K18" s="154">
        <v>87579</v>
      </c>
      <c r="L18" s="154">
        <v>160641</v>
      </c>
      <c r="M18" s="142"/>
      <c r="N18" s="154">
        <v>29087</v>
      </c>
      <c r="O18" s="154">
        <v>29735</v>
      </c>
      <c r="P18" s="154">
        <v>132329</v>
      </c>
      <c r="Q18" s="154">
        <v>236843</v>
      </c>
      <c r="R18" s="154">
        <v>2255797</v>
      </c>
      <c r="S18" s="508"/>
      <c r="T18" s="509"/>
    </row>
    <row r="19" spans="1:21" ht="24.75" customHeight="1">
      <c r="A19" s="137" t="s">
        <v>303</v>
      </c>
      <c r="B19" s="157">
        <f>+(B17-B18)/B18</f>
        <v>3.396115540875979E-2</v>
      </c>
      <c r="C19" s="157"/>
      <c r="D19" s="157">
        <f t="shared" ref="D19:R19" si="1">+(D17-D18)/D18</f>
        <v>2.5885246183567124E-2</v>
      </c>
      <c r="E19" s="157">
        <f t="shared" si="1"/>
        <v>-1.3655261852996148E-2</v>
      </c>
      <c r="F19" s="157">
        <f t="shared" si="1"/>
        <v>-5.7006223292896271E-2</v>
      </c>
      <c r="G19" s="157">
        <f t="shared" si="1"/>
        <v>0.27747994812532523</v>
      </c>
      <c r="H19" s="157">
        <f t="shared" si="1"/>
        <v>5.4408007742678025E-2</v>
      </c>
      <c r="I19" s="157">
        <f t="shared" si="1"/>
        <v>-2.767321021028608E-2</v>
      </c>
      <c r="J19" s="157">
        <f t="shared" si="1"/>
        <v>0.18334011805414208</v>
      </c>
      <c r="K19" s="157">
        <f t="shared" si="1"/>
        <v>4.535333812900353E-2</v>
      </c>
      <c r="L19" s="157">
        <f t="shared" si="1"/>
        <v>-0.41716000273902676</v>
      </c>
      <c r="M19" s="157"/>
      <c r="N19" s="157">
        <f t="shared" si="1"/>
        <v>2.9085158318149E-2</v>
      </c>
      <c r="O19" s="157">
        <f t="shared" si="1"/>
        <v>8.0881116529342531E-2</v>
      </c>
      <c r="P19" s="157">
        <f t="shared" si="1"/>
        <v>7.0422960953381339E-2</v>
      </c>
      <c r="Q19" s="157">
        <f t="shared" si="1"/>
        <v>7.8212148976326085E-2</v>
      </c>
      <c r="R19" s="157">
        <f t="shared" si="1"/>
        <v>5.02797902470834E-2</v>
      </c>
      <c r="S19" s="510"/>
      <c r="T19" s="511"/>
      <c r="U19" s="28"/>
    </row>
    <row r="20" spans="1:21">
      <c r="U20" s="28"/>
    </row>
    <row r="21" spans="1:21">
      <c r="U21" s="28"/>
    </row>
    <row r="22" spans="1:21">
      <c r="A22" s="28"/>
      <c r="U22" s="28"/>
    </row>
    <row r="24" spans="1:21">
      <c r="A24" s="28"/>
      <c r="Q24" s="5"/>
    </row>
  </sheetData>
  <mergeCells count="2">
    <mergeCell ref="A2:S2"/>
    <mergeCell ref="S18:T19"/>
  </mergeCells>
  <phoneticPr fontId="13" type="noConversion"/>
  <printOptions horizontalCentered="1"/>
  <pageMargins left="0.78740157480314965" right="0.19685039370078741" top="0.39370078740157483" bottom="0.51181102362204722" header="0.51181102362204722" footer="0.51181102362204722"/>
  <pageSetup paperSize="9" scale="94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31"/>
  <sheetViews>
    <sheetView topLeftCell="A13" zoomScale="115" zoomScaleNormal="115" zoomScaleSheetLayoutView="85" workbookViewId="0">
      <selection activeCell="H37" sqref="H37"/>
    </sheetView>
  </sheetViews>
  <sheetFormatPr baseColWidth="10" defaultRowHeight="12.75"/>
  <cols>
    <col min="1" max="2" width="10.28515625" style="28" customWidth="1"/>
    <col min="3" max="3" width="11.140625" style="28" bestFit="1" customWidth="1"/>
    <col min="4" max="4" width="6.140625" style="28" customWidth="1"/>
    <col min="5" max="5" width="9.28515625" style="28" customWidth="1"/>
    <col min="6" max="6" width="10.140625" style="28" customWidth="1"/>
    <col min="7" max="7" width="11" style="10" customWidth="1"/>
    <col min="8" max="8" width="10.42578125" style="28" bestFit="1" customWidth="1"/>
    <col min="9" max="9" width="11.42578125" style="28" customWidth="1"/>
    <col min="10" max="10" width="12" style="28" customWidth="1"/>
    <col min="11" max="11" width="11.85546875" style="28" customWidth="1"/>
    <col min="12" max="12" width="13" style="28" customWidth="1"/>
    <col min="13" max="16384" width="11.42578125" style="28"/>
  </cols>
  <sheetData>
    <row r="1" spans="1:13" ht="15.75">
      <c r="A1" s="450" t="s">
        <v>314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</row>
    <row r="3" spans="1:13">
      <c r="A3" s="451" t="s">
        <v>252</v>
      </c>
      <c r="B3" s="453" t="s">
        <v>253</v>
      </c>
      <c r="C3" s="453"/>
      <c r="D3" s="453"/>
      <c r="E3" s="453"/>
      <c r="F3" s="453" t="s">
        <v>254</v>
      </c>
      <c r="G3" s="453"/>
      <c r="H3" s="453"/>
      <c r="I3" s="453"/>
      <c r="J3" s="453"/>
      <c r="K3" s="453"/>
      <c r="L3" s="453"/>
      <c r="M3" s="454"/>
    </row>
    <row r="4" spans="1:13" ht="38.25" customHeight="1">
      <c r="A4" s="452"/>
      <c r="B4" s="455" t="s">
        <v>255</v>
      </c>
      <c r="C4" s="455"/>
      <c r="D4" s="456" t="s">
        <v>256</v>
      </c>
      <c r="E4" s="456"/>
      <c r="F4" s="457" t="s">
        <v>264</v>
      </c>
      <c r="G4" s="458"/>
      <c r="H4" s="459" t="s">
        <v>265</v>
      </c>
      <c r="I4" s="460"/>
      <c r="J4" s="461" t="s">
        <v>263</v>
      </c>
      <c r="K4" s="462"/>
      <c r="L4" s="463" t="s">
        <v>267</v>
      </c>
      <c r="M4" s="464"/>
    </row>
    <row r="5" spans="1:13" ht="34.5" customHeight="1">
      <c r="A5" s="452"/>
      <c r="B5" s="193" t="s">
        <v>176</v>
      </c>
      <c r="C5" s="193" t="s">
        <v>177</v>
      </c>
      <c r="D5" s="465" t="s">
        <v>177</v>
      </c>
      <c r="E5" s="465"/>
      <c r="F5" s="194" t="s">
        <v>266</v>
      </c>
      <c r="G5" s="193" t="s">
        <v>257</v>
      </c>
      <c r="H5" s="194" t="s">
        <v>266</v>
      </c>
      <c r="I5" s="193" t="s">
        <v>257</v>
      </c>
      <c r="J5" s="193" t="s">
        <v>258</v>
      </c>
      <c r="K5" s="193" t="s">
        <v>257</v>
      </c>
      <c r="L5" s="193" t="s">
        <v>258</v>
      </c>
      <c r="M5" s="195" t="s">
        <v>257</v>
      </c>
    </row>
    <row r="6" spans="1:13" ht="13.5" customHeight="1">
      <c r="A6" s="196">
        <v>43101</v>
      </c>
      <c r="B6" s="179">
        <v>79133</v>
      </c>
      <c r="C6" s="179">
        <v>716510</v>
      </c>
      <c r="D6" s="441">
        <v>11058</v>
      </c>
      <c r="E6" s="441"/>
      <c r="F6" s="197">
        <v>1173</v>
      </c>
      <c r="G6" s="197">
        <v>642</v>
      </c>
      <c r="H6" s="197">
        <v>2047</v>
      </c>
      <c r="I6" s="197">
        <v>898</v>
      </c>
      <c r="J6" s="197">
        <v>3197</v>
      </c>
      <c r="K6" s="197">
        <v>453</v>
      </c>
      <c r="L6" s="197">
        <v>1311</v>
      </c>
      <c r="M6" s="198">
        <v>354</v>
      </c>
    </row>
    <row r="7" spans="1:13" ht="13.5" customHeight="1">
      <c r="A7" s="196">
        <v>43132</v>
      </c>
      <c r="B7" s="179">
        <v>68980</v>
      </c>
      <c r="C7" s="179">
        <v>645213</v>
      </c>
      <c r="D7" s="442">
        <v>12611</v>
      </c>
      <c r="E7" s="442"/>
      <c r="F7" s="197">
        <v>1659</v>
      </c>
      <c r="G7" s="197">
        <v>589</v>
      </c>
      <c r="H7" s="197">
        <v>1719</v>
      </c>
      <c r="I7" s="197">
        <v>730</v>
      </c>
      <c r="J7" s="197">
        <v>2870</v>
      </c>
      <c r="K7" s="197">
        <v>395</v>
      </c>
      <c r="L7" s="197">
        <v>1259</v>
      </c>
      <c r="M7" s="198">
        <v>313</v>
      </c>
    </row>
    <row r="8" spans="1:13" ht="13.5" customHeight="1">
      <c r="A8" s="196">
        <v>43160</v>
      </c>
      <c r="B8" s="179">
        <v>78152</v>
      </c>
      <c r="C8" s="179">
        <v>684613</v>
      </c>
      <c r="D8" s="442">
        <v>10327</v>
      </c>
      <c r="E8" s="442"/>
      <c r="F8" s="199">
        <v>1705</v>
      </c>
      <c r="G8" s="197">
        <v>585</v>
      </c>
      <c r="H8" s="197">
        <v>1919</v>
      </c>
      <c r="I8" s="197">
        <v>798</v>
      </c>
      <c r="J8" s="197">
        <v>3022</v>
      </c>
      <c r="K8" s="197">
        <v>377</v>
      </c>
      <c r="L8" s="197">
        <v>1355</v>
      </c>
      <c r="M8" s="198">
        <v>350</v>
      </c>
    </row>
    <row r="9" spans="1:13" ht="15.75" customHeight="1">
      <c r="A9" s="200" t="s">
        <v>259</v>
      </c>
      <c r="B9" s="177">
        <f>SUM(B6:B8)</f>
        <v>226265</v>
      </c>
      <c r="C9" s="177">
        <f>SUM(C6:C8)</f>
        <v>2046336</v>
      </c>
      <c r="D9" s="445">
        <f>SUM(D6:E8)</f>
        <v>33996</v>
      </c>
      <c r="E9" s="445"/>
      <c r="F9" s="186">
        <v>4537</v>
      </c>
      <c r="G9" s="186">
        <v>1079</v>
      </c>
      <c r="H9" s="186">
        <v>5685</v>
      </c>
      <c r="I9" s="186">
        <v>1542</v>
      </c>
      <c r="J9" s="186">
        <v>9089</v>
      </c>
      <c r="K9" s="186">
        <v>739</v>
      </c>
      <c r="L9" s="186">
        <v>3925</v>
      </c>
      <c r="M9" s="201">
        <v>668</v>
      </c>
    </row>
    <row r="10" spans="1:13" ht="13.5" customHeight="1">
      <c r="A10" s="196">
        <v>43191</v>
      </c>
      <c r="B10" s="179">
        <v>70726</v>
      </c>
      <c r="C10" s="179">
        <v>606000</v>
      </c>
      <c r="D10" s="443">
        <v>10538</v>
      </c>
      <c r="E10" s="442"/>
      <c r="F10" s="197">
        <v>1671</v>
      </c>
      <c r="G10" s="197">
        <v>575</v>
      </c>
      <c r="H10" s="197">
        <v>1914</v>
      </c>
      <c r="I10" s="197">
        <v>786</v>
      </c>
      <c r="J10" s="197">
        <v>2615</v>
      </c>
      <c r="K10" s="197">
        <v>272</v>
      </c>
      <c r="L10" s="197">
        <v>1313</v>
      </c>
      <c r="M10" s="198">
        <v>315</v>
      </c>
    </row>
    <row r="11" spans="1:13" ht="13.5" customHeight="1">
      <c r="A11" s="196">
        <v>43221</v>
      </c>
      <c r="B11" s="179">
        <v>67462</v>
      </c>
      <c r="C11" s="179" t="s">
        <v>313</v>
      </c>
      <c r="D11" s="443">
        <v>9959</v>
      </c>
      <c r="E11" s="442"/>
      <c r="F11" s="197">
        <v>1730</v>
      </c>
      <c r="G11" s="197">
        <v>596</v>
      </c>
      <c r="H11" s="197">
        <v>1832</v>
      </c>
      <c r="I11" s="197">
        <v>790</v>
      </c>
      <c r="J11" s="197">
        <v>2182</v>
      </c>
      <c r="K11" s="197">
        <v>244</v>
      </c>
      <c r="L11" s="197">
        <v>1205</v>
      </c>
      <c r="M11" s="198">
        <v>291</v>
      </c>
    </row>
    <row r="12" spans="1:13" ht="13.5" customHeight="1">
      <c r="A12" s="196">
        <v>43252</v>
      </c>
      <c r="B12" s="179">
        <v>60182</v>
      </c>
      <c r="C12" s="179">
        <v>489480</v>
      </c>
      <c r="D12" s="446">
        <v>7005</v>
      </c>
      <c r="E12" s="446"/>
      <c r="F12" s="197">
        <v>1629</v>
      </c>
      <c r="G12" s="197">
        <v>525</v>
      </c>
      <c r="H12" s="197">
        <v>1625</v>
      </c>
      <c r="I12" s="197">
        <v>700</v>
      </c>
      <c r="J12" s="197">
        <v>2317</v>
      </c>
      <c r="K12" s="197">
        <v>238</v>
      </c>
      <c r="L12" s="197">
        <v>1041</v>
      </c>
      <c r="M12" s="198">
        <v>247</v>
      </c>
    </row>
    <row r="13" spans="1:13" ht="15.75" customHeight="1">
      <c r="A13" s="334" t="s">
        <v>260</v>
      </c>
      <c r="B13" s="177">
        <f>SUM(B10:B12)</f>
        <v>198370</v>
      </c>
      <c r="C13" s="177">
        <f>SUM(C10:C12)</f>
        <v>1095480</v>
      </c>
      <c r="D13" s="445">
        <f>SUM(D10:D12)</f>
        <v>27502</v>
      </c>
      <c r="E13" s="445"/>
      <c r="F13" s="186">
        <v>5030</v>
      </c>
      <c r="G13" s="186">
        <v>982</v>
      </c>
      <c r="H13" s="186">
        <v>5395</v>
      </c>
      <c r="I13" s="186">
        <v>1490</v>
      </c>
      <c r="J13" s="186">
        <v>7114</v>
      </c>
      <c r="K13" s="186">
        <v>749</v>
      </c>
      <c r="L13" s="186">
        <v>3559</v>
      </c>
      <c r="M13" s="201">
        <v>540</v>
      </c>
    </row>
    <row r="14" spans="1:13" ht="13.5" customHeight="1">
      <c r="A14" s="196">
        <v>43282</v>
      </c>
      <c r="B14" s="179">
        <v>54589</v>
      </c>
      <c r="C14" s="179">
        <v>473230</v>
      </c>
      <c r="D14" s="446">
        <v>7698</v>
      </c>
      <c r="E14" s="446"/>
      <c r="F14" s="197">
        <v>2150</v>
      </c>
      <c r="G14" s="197">
        <v>595</v>
      </c>
      <c r="H14" s="197">
        <v>1622</v>
      </c>
      <c r="I14" s="197">
        <v>673</v>
      </c>
      <c r="J14" s="197">
        <v>2016</v>
      </c>
      <c r="K14" s="197">
        <v>235</v>
      </c>
      <c r="L14" s="197">
        <v>1504</v>
      </c>
      <c r="M14" s="198">
        <v>282</v>
      </c>
    </row>
    <row r="15" spans="1:13" ht="13.5" customHeight="1">
      <c r="A15" s="196">
        <v>43313</v>
      </c>
      <c r="B15" s="179">
        <v>51663</v>
      </c>
      <c r="C15" s="179">
        <v>437096</v>
      </c>
      <c r="D15" s="446">
        <v>7180</v>
      </c>
      <c r="E15" s="446"/>
      <c r="F15" s="197">
        <v>1810</v>
      </c>
      <c r="G15" s="197">
        <v>570</v>
      </c>
      <c r="H15" s="197">
        <v>1713</v>
      </c>
      <c r="I15" s="197">
        <v>721</v>
      </c>
      <c r="J15" s="197">
        <v>2021</v>
      </c>
      <c r="K15" s="197">
        <v>208</v>
      </c>
      <c r="L15" s="197">
        <v>1297</v>
      </c>
      <c r="M15" s="198">
        <v>391</v>
      </c>
    </row>
    <row r="16" spans="1:13" ht="13.5" customHeight="1">
      <c r="A16" s="196">
        <v>43344</v>
      </c>
      <c r="B16" s="179">
        <v>70537</v>
      </c>
      <c r="C16" s="179">
        <v>624385</v>
      </c>
      <c r="D16" s="446">
        <v>7428</v>
      </c>
      <c r="E16" s="446"/>
      <c r="F16" s="197">
        <v>1759</v>
      </c>
      <c r="G16" s="197">
        <v>541</v>
      </c>
      <c r="H16" s="197">
        <v>1884</v>
      </c>
      <c r="I16" s="197">
        <v>792</v>
      </c>
      <c r="J16" s="197">
        <v>2428</v>
      </c>
      <c r="K16" s="197">
        <v>292</v>
      </c>
      <c r="L16" s="197">
        <v>1456</v>
      </c>
      <c r="M16" s="198">
        <v>378</v>
      </c>
    </row>
    <row r="17" spans="1:13" ht="15.75" customHeight="1">
      <c r="A17" s="334" t="s">
        <v>261</v>
      </c>
      <c r="B17" s="177">
        <f>SUM(B14:B16)</f>
        <v>176789</v>
      </c>
      <c r="C17" s="177">
        <f>SUM(C14:C16)</f>
        <v>1534711</v>
      </c>
      <c r="D17" s="445">
        <f>SUM(D14:D16)</f>
        <v>22306</v>
      </c>
      <c r="E17" s="445"/>
      <c r="F17" s="186">
        <v>5719</v>
      </c>
      <c r="G17" s="186">
        <v>996</v>
      </c>
      <c r="H17" s="186">
        <v>5219</v>
      </c>
      <c r="I17" s="186">
        <v>1347</v>
      </c>
      <c r="J17" s="186">
        <v>6465</v>
      </c>
      <c r="K17" s="186">
        <v>565</v>
      </c>
      <c r="L17" s="186">
        <v>4257</v>
      </c>
      <c r="M17" s="201">
        <v>604</v>
      </c>
    </row>
    <row r="18" spans="1:13" ht="13.5" customHeight="1">
      <c r="A18" s="196">
        <v>43374</v>
      </c>
      <c r="B18" s="179">
        <v>82935</v>
      </c>
      <c r="C18" s="179">
        <v>760281</v>
      </c>
      <c r="D18" s="446">
        <v>9714</v>
      </c>
      <c r="E18" s="446"/>
      <c r="F18" s="197">
        <v>1848</v>
      </c>
      <c r="G18" s="197">
        <v>598</v>
      </c>
      <c r="H18" s="197">
        <v>1990</v>
      </c>
      <c r="I18" s="197">
        <v>884</v>
      </c>
      <c r="J18" s="197">
        <v>3769</v>
      </c>
      <c r="K18" s="197">
        <v>368</v>
      </c>
      <c r="L18" s="197">
        <v>1619</v>
      </c>
      <c r="M18" s="198">
        <v>283</v>
      </c>
    </row>
    <row r="19" spans="1:13" ht="13.5" customHeight="1">
      <c r="A19" s="196">
        <v>43405</v>
      </c>
      <c r="B19" s="179">
        <v>77025</v>
      </c>
      <c r="C19" s="179">
        <v>680584</v>
      </c>
      <c r="D19" s="446">
        <v>10632</v>
      </c>
      <c r="E19" s="446"/>
      <c r="F19" s="197">
        <v>1666</v>
      </c>
      <c r="G19" s="197">
        <v>562</v>
      </c>
      <c r="H19" s="197">
        <v>1952</v>
      </c>
      <c r="I19" s="197">
        <v>856</v>
      </c>
      <c r="J19" s="197">
        <v>3202</v>
      </c>
      <c r="K19" s="197">
        <v>304</v>
      </c>
      <c r="L19" s="197">
        <v>1251</v>
      </c>
      <c r="M19" s="198">
        <v>349</v>
      </c>
    </row>
    <row r="20" spans="1:13" ht="13.5" customHeight="1">
      <c r="A20" s="196">
        <v>43435</v>
      </c>
      <c r="B20" s="179">
        <v>69696</v>
      </c>
      <c r="C20" s="179">
        <v>602316</v>
      </c>
      <c r="D20" s="446">
        <v>11767</v>
      </c>
      <c r="E20" s="446"/>
      <c r="F20" s="197">
        <v>1601</v>
      </c>
      <c r="G20" s="197">
        <v>566</v>
      </c>
      <c r="H20" s="197">
        <v>2044</v>
      </c>
      <c r="I20" s="197">
        <v>811</v>
      </c>
      <c r="J20" s="197">
        <v>2439</v>
      </c>
      <c r="K20" s="197">
        <v>232</v>
      </c>
      <c r="L20" s="197">
        <v>1346</v>
      </c>
      <c r="M20" s="198">
        <v>75</v>
      </c>
    </row>
    <row r="21" spans="1:13" ht="15.75" customHeight="1">
      <c r="A21" s="335" t="s">
        <v>262</v>
      </c>
      <c r="B21" s="177">
        <f>SUM(B18:B20)</f>
        <v>229656</v>
      </c>
      <c r="C21" s="177">
        <f>SUM(C18:C20)</f>
        <v>2043181</v>
      </c>
      <c r="D21" s="445">
        <f>SUM(D18:D20)</f>
        <v>32113</v>
      </c>
      <c r="E21" s="445"/>
      <c r="F21" s="186">
        <v>5115</v>
      </c>
      <c r="G21" s="186">
        <v>1031</v>
      </c>
      <c r="H21" s="186">
        <v>5986</v>
      </c>
      <c r="I21" s="186">
        <v>1805</v>
      </c>
      <c r="J21" s="186">
        <v>9410</v>
      </c>
      <c r="K21" s="186">
        <v>700</v>
      </c>
      <c r="L21" s="186">
        <v>4216</v>
      </c>
      <c r="M21" s="201">
        <v>681</v>
      </c>
    </row>
    <row r="22" spans="1:13" ht="21.75" customHeight="1">
      <c r="A22" s="336" t="s">
        <v>302</v>
      </c>
      <c r="B22" s="205">
        <f>B9+B13+B17+B21</f>
        <v>831080</v>
      </c>
      <c r="C22" s="205">
        <f>C9+C13+C17+C21</f>
        <v>6719708</v>
      </c>
      <c r="D22" s="447">
        <f>D9+D13+D17+D21</f>
        <v>115917</v>
      </c>
      <c r="E22" s="447">
        <f>E9+E13+E17+E21</f>
        <v>0</v>
      </c>
      <c r="F22" s="206">
        <v>20401</v>
      </c>
      <c r="G22" s="206">
        <v>2195</v>
      </c>
      <c r="H22" s="207">
        <v>22285</v>
      </c>
      <c r="I22" s="207">
        <v>4784</v>
      </c>
      <c r="J22" s="208">
        <v>32078</v>
      </c>
      <c r="K22" s="208">
        <v>1960</v>
      </c>
      <c r="L22" s="209">
        <v>15957</v>
      </c>
      <c r="M22" s="210">
        <v>923</v>
      </c>
    </row>
    <row r="23" spans="1:13">
      <c r="A23" s="133"/>
      <c r="B23" s="211"/>
      <c r="C23" s="211"/>
      <c r="D23" s="211"/>
      <c r="E23" s="211"/>
      <c r="F23" s="211"/>
      <c r="G23" s="212"/>
      <c r="H23" s="211"/>
      <c r="I23" s="211"/>
      <c r="J23" s="211"/>
      <c r="K23" s="212"/>
      <c r="L23" s="213"/>
      <c r="M23" s="214"/>
    </row>
    <row r="24" spans="1:13">
      <c r="A24" s="215" t="s">
        <v>283</v>
      </c>
      <c r="B24" s="217">
        <v>797156</v>
      </c>
      <c r="C24" s="217">
        <v>6808131</v>
      </c>
      <c r="D24" s="444">
        <v>103361</v>
      </c>
      <c r="E24" s="444"/>
      <c r="F24" s="218">
        <v>18291</v>
      </c>
      <c r="G24" s="218">
        <v>2058</v>
      </c>
      <c r="H24" s="219">
        <v>16574</v>
      </c>
      <c r="I24" s="219">
        <v>1808</v>
      </c>
      <c r="J24" s="220">
        <v>24827</v>
      </c>
      <c r="K24" s="220">
        <v>2978</v>
      </c>
      <c r="L24" s="221">
        <v>15902</v>
      </c>
      <c r="M24" s="222">
        <v>1443</v>
      </c>
    </row>
    <row r="25" spans="1:13" ht="20.25" customHeight="1">
      <c r="A25" s="216" t="s">
        <v>303</v>
      </c>
      <c r="B25" s="202">
        <f>+(B22-B24)/B24</f>
        <v>4.2556287602426628E-2</v>
      </c>
      <c r="C25" s="202">
        <f>+(C22-C24)/C24</f>
        <v>-1.298785231952793E-2</v>
      </c>
      <c r="D25" s="448">
        <f>+(D22-D24)/D24</f>
        <v>0.12147715289132265</v>
      </c>
      <c r="E25" s="448" t="e">
        <f>+(E22-E24)/E24</f>
        <v>#DIV/0!</v>
      </c>
      <c r="F25" s="203">
        <f>+(F22-F24)/F24</f>
        <v>0.11535727953638401</v>
      </c>
      <c r="G25" s="203">
        <f t="shared" ref="G25:M25" si="0">+(G22-G24)/G24</f>
        <v>6.6569484936831874E-2</v>
      </c>
      <c r="H25" s="203">
        <f t="shared" si="0"/>
        <v>0.34457584167973937</v>
      </c>
      <c r="I25" s="203">
        <f t="shared" si="0"/>
        <v>1.6460176991150441</v>
      </c>
      <c r="J25" s="203">
        <f t="shared" si="0"/>
        <v>0.29206106255286585</v>
      </c>
      <c r="K25" s="203">
        <f t="shared" si="0"/>
        <v>-0.34184016118200133</v>
      </c>
      <c r="L25" s="203">
        <f t="shared" si="0"/>
        <v>3.4586844422085272E-3</v>
      </c>
      <c r="M25" s="204">
        <f t="shared" si="0"/>
        <v>-0.36036036036036034</v>
      </c>
    </row>
    <row r="26" spans="1:13" ht="21" customHeight="1">
      <c r="K26" s="10"/>
      <c r="L26" s="59"/>
      <c r="M26" s="59"/>
    </row>
    <row r="27" spans="1:13" ht="19.5" customHeight="1">
      <c r="A27" s="449" t="s">
        <v>292</v>
      </c>
      <c r="B27" s="449"/>
      <c r="C27" s="449"/>
      <c r="D27" s="449"/>
      <c r="E27" s="449"/>
      <c r="F27" s="449"/>
      <c r="G27" s="449"/>
      <c r="K27" s="10"/>
      <c r="L27" s="59"/>
      <c r="M27" s="59"/>
    </row>
    <row r="28" spans="1:13">
      <c r="A28" s="471" t="s">
        <v>340</v>
      </c>
      <c r="B28" s="472"/>
      <c r="C28" s="472"/>
      <c r="D28" s="473"/>
    </row>
    <row r="29" spans="1:13" ht="15">
      <c r="A29" s="467" t="s">
        <v>341</v>
      </c>
      <c r="B29" s="468"/>
      <c r="C29" s="319">
        <v>2906</v>
      </c>
      <c r="D29" s="320"/>
      <c r="F29" s="466" t="s">
        <v>344</v>
      </c>
      <c r="G29" s="466"/>
    </row>
    <row r="30" spans="1:13" ht="15">
      <c r="A30" s="467" t="s">
        <v>342</v>
      </c>
      <c r="B30" s="468"/>
      <c r="C30" s="319">
        <v>4675</v>
      </c>
      <c r="D30" s="321">
        <f>+(C30-C29)/C29</f>
        <v>0.60874053682037166</v>
      </c>
      <c r="F30" s="466"/>
      <c r="G30" s="466"/>
    </row>
    <row r="31" spans="1:13" ht="15">
      <c r="A31" s="469" t="s">
        <v>343</v>
      </c>
      <c r="B31" s="470"/>
      <c r="C31" s="322">
        <v>5169</v>
      </c>
      <c r="D31" s="323">
        <f>+(C31-C30)/C30</f>
        <v>0.10566844919786096</v>
      </c>
    </row>
  </sheetData>
  <mergeCells count="36">
    <mergeCell ref="F29:G30"/>
    <mergeCell ref="A29:B29"/>
    <mergeCell ref="A30:B30"/>
    <mergeCell ref="A31:B31"/>
    <mergeCell ref="A28:D28"/>
    <mergeCell ref="D25:E25"/>
    <mergeCell ref="A27:G27"/>
    <mergeCell ref="D9:E9"/>
    <mergeCell ref="A1:M1"/>
    <mergeCell ref="A3:A5"/>
    <mergeCell ref="B3:E3"/>
    <mergeCell ref="F3:M3"/>
    <mergeCell ref="B4:C4"/>
    <mergeCell ref="D4:E4"/>
    <mergeCell ref="F4:G4"/>
    <mergeCell ref="H4:I4"/>
    <mergeCell ref="J4:K4"/>
    <mergeCell ref="L4:M4"/>
    <mergeCell ref="D5:E5"/>
    <mergeCell ref="D11:E11"/>
    <mergeCell ref="D12:E12"/>
    <mergeCell ref="D6:E6"/>
    <mergeCell ref="D7:E7"/>
    <mergeCell ref="D8:E8"/>
    <mergeCell ref="D10:E10"/>
    <mergeCell ref="D24:E24"/>
    <mergeCell ref="D13:E13"/>
    <mergeCell ref="D19:E19"/>
    <mergeCell ref="D20:E20"/>
    <mergeCell ref="D21:E21"/>
    <mergeCell ref="D22:E22"/>
    <mergeCell ref="D14:E14"/>
    <mergeCell ref="D15:E15"/>
    <mergeCell ref="D16:E16"/>
    <mergeCell ref="D17:E17"/>
    <mergeCell ref="D18:E18"/>
  </mergeCells>
  <printOptions horizontalCentered="1"/>
  <pageMargins left="0.59055118110236227" right="0.19685039370078741" top="0.59055118110236227" bottom="0.39370078740157483" header="0.51181102362204722" footer="0.19685039370078741"/>
  <pageSetup paperSize="9" scale="9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19"/>
  <sheetViews>
    <sheetView zoomScaleNormal="100" workbookViewId="0">
      <selection activeCell="P27" sqref="P27"/>
    </sheetView>
  </sheetViews>
  <sheetFormatPr baseColWidth="10" defaultRowHeight="12.75"/>
  <cols>
    <col min="1" max="1" width="12.28515625" style="28" customWidth="1"/>
    <col min="2" max="17" width="6.7109375" style="28" customWidth="1"/>
    <col min="18" max="18" width="12.28515625" style="28" customWidth="1"/>
    <col min="19" max="16384" width="11.42578125" style="28"/>
  </cols>
  <sheetData>
    <row r="1" spans="1:18" ht="15.75">
      <c r="A1" s="435" t="s">
        <v>364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  <c r="P1" s="435"/>
      <c r="Q1" s="435"/>
    </row>
    <row r="3" spans="1:18" ht="15.75">
      <c r="A3" s="116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</row>
    <row r="4" spans="1:18" ht="67.5">
      <c r="A4" s="175">
        <v>2018</v>
      </c>
      <c r="B4" s="158" t="s">
        <v>174</v>
      </c>
      <c r="C4" s="159" t="s">
        <v>173</v>
      </c>
      <c r="D4" s="158" t="s">
        <v>15</v>
      </c>
      <c r="E4" s="158" t="s">
        <v>79</v>
      </c>
      <c r="F4" s="158" t="s">
        <v>111</v>
      </c>
      <c r="G4" s="158" t="s">
        <v>166</v>
      </c>
      <c r="H4" s="158" t="s">
        <v>20</v>
      </c>
      <c r="I4" s="158" t="s">
        <v>172</v>
      </c>
      <c r="J4" s="158" t="s">
        <v>171</v>
      </c>
      <c r="K4" s="158" t="s">
        <v>170</v>
      </c>
      <c r="L4" s="158" t="s">
        <v>169</v>
      </c>
      <c r="M4" s="159" t="s">
        <v>307</v>
      </c>
      <c r="N4" s="158" t="s">
        <v>25</v>
      </c>
      <c r="O4" s="158" t="s">
        <v>26</v>
      </c>
      <c r="P4" s="158" t="s">
        <v>168</v>
      </c>
      <c r="Q4" s="158" t="s">
        <v>167</v>
      </c>
      <c r="R4" s="167" t="s">
        <v>310</v>
      </c>
    </row>
    <row r="5" spans="1:18">
      <c r="A5" s="178" t="s">
        <v>3</v>
      </c>
      <c r="B5" s="149">
        <v>666</v>
      </c>
      <c r="C5" s="160"/>
      <c r="D5" s="149">
        <v>2570</v>
      </c>
      <c r="E5" s="149">
        <v>17</v>
      </c>
      <c r="F5" s="149">
        <v>475</v>
      </c>
      <c r="G5" s="149">
        <v>423</v>
      </c>
      <c r="H5" s="149">
        <v>340</v>
      </c>
      <c r="I5" s="149">
        <v>325</v>
      </c>
      <c r="J5" s="149">
        <v>126</v>
      </c>
      <c r="K5" s="149">
        <v>178</v>
      </c>
      <c r="L5" s="149">
        <v>752</v>
      </c>
      <c r="M5" s="168"/>
      <c r="N5" s="149">
        <v>66</v>
      </c>
      <c r="O5" s="149">
        <v>74</v>
      </c>
      <c r="P5" s="149">
        <v>403</v>
      </c>
      <c r="Q5" s="149">
        <v>709</v>
      </c>
      <c r="R5" s="170">
        <v>7151</v>
      </c>
    </row>
    <row r="6" spans="1:18">
      <c r="A6" s="178" t="s">
        <v>4</v>
      </c>
      <c r="B6" s="149">
        <v>616</v>
      </c>
      <c r="C6" s="160"/>
      <c r="D6" s="149">
        <v>2291</v>
      </c>
      <c r="E6" s="149">
        <v>19</v>
      </c>
      <c r="F6" s="149">
        <v>497</v>
      </c>
      <c r="G6" s="149">
        <v>401</v>
      </c>
      <c r="H6" s="149">
        <v>354</v>
      </c>
      <c r="I6" s="149">
        <v>349</v>
      </c>
      <c r="J6" s="149">
        <v>137</v>
      </c>
      <c r="K6" s="149">
        <v>231</v>
      </c>
      <c r="L6" s="149">
        <v>789</v>
      </c>
      <c r="M6" s="168"/>
      <c r="N6" s="149">
        <v>77</v>
      </c>
      <c r="O6" s="149">
        <v>79</v>
      </c>
      <c r="P6" s="149">
        <v>364</v>
      </c>
      <c r="Q6" s="149">
        <v>621</v>
      </c>
      <c r="R6" s="170">
        <v>6833</v>
      </c>
    </row>
    <row r="7" spans="1:18">
      <c r="A7" s="178" t="s">
        <v>5</v>
      </c>
      <c r="B7" s="149">
        <v>623</v>
      </c>
      <c r="C7" s="160"/>
      <c r="D7" s="149">
        <v>2167</v>
      </c>
      <c r="E7" s="149">
        <v>17</v>
      </c>
      <c r="F7" s="149">
        <v>374</v>
      </c>
      <c r="G7" s="149">
        <v>382</v>
      </c>
      <c r="H7" s="149">
        <v>318</v>
      </c>
      <c r="I7" s="149">
        <v>300</v>
      </c>
      <c r="J7" s="149">
        <v>131</v>
      </c>
      <c r="K7" s="149">
        <v>223</v>
      </c>
      <c r="L7" s="149">
        <v>658</v>
      </c>
      <c r="M7" s="168"/>
      <c r="N7" s="149">
        <v>82</v>
      </c>
      <c r="O7" s="149">
        <v>86</v>
      </c>
      <c r="P7" s="149">
        <v>293</v>
      </c>
      <c r="Q7" s="149">
        <v>667</v>
      </c>
      <c r="R7" s="170">
        <v>6333</v>
      </c>
    </row>
    <row r="8" spans="1:18">
      <c r="A8" s="178" t="s">
        <v>6</v>
      </c>
      <c r="B8" s="149">
        <v>578</v>
      </c>
      <c r="C8" s="160"/>
      <c r="D8" s="149">
        <v>1839</v>
      </c>
      <c r="E8" s="149">
        <v>6</v>
      </c>
      <c r="F8" s="149">
        <v>323</v>
      </c>
      <c r="G8" s="149">
        <v>279</v>
      </c>
      <c r="H8" s="149">
        <v>234</v>
      </c>
      <c r="I8" s="149">
        <v>298</v>
      </c>
      <c r="J8" s="149">
        <v>118</v>
      </c>
      <c r="K8" s="149">
        <v>190</v>
      </c>
      <c r="L8" s="149">
        <v>517</v>
      </c>
      <c r="M8" s="168"/>
      <c r="N8" s="149">
        <v>67</v>
      </c>
      <c r="O8" s="149">
        <v>61</v>
      </c>
      <c r="P8" s="149">
        <v>276</v>
      </c>
      <c r="Q8" s="149">
        <v>510</v>
      </c>
      <c r="R8" s="170">
        <v>5313</v>
      </c>
    </row>
    <row r="9" spans="1:18">
      <c r="A9" s="178" t="s">
        <v>7</v>
      </c>
      <c r="B9" s="149">
        <v>443</v>
      </c>
      <c r="C9" s="160"/>
      <c r="D9" s="149">
        <v>1367</v>
      </c>
      <c r="E9" s="149">
        <v>35</v>
      </c>
      <c r="F9" s="149">
        <v>273</v>
      </c>
      <c r="G9" s="149">
        <v>235</v>
      </c>
      <c r="H9" s="149">
        <v>200</v>
      </c>
      <c r="I9" s="149">
        <v>219</v>
      </c>
      <c r="J9" s="149">
        <v>86</v>
      </c>
      <c r="K9" s="149">
        <v>135</v>
      </c>
      <c r="L9" s="149">
        <v>434</v>
      </c>
      <c r="M9" s="168"/>
      <c r="N9" s="149">
        <v>61</v>
      </c>
      <c r="O9" s="149">
        <v>71</v>
      </c>
      <c r="P9" s="149">
        <v>241</v>
      </c>
      <c r="Q9" s="149">
        <v>380</v>
      </c>
      <c r="R9" s="170">
        <v>4191</v>
      </c>
    </row>
    <row r="10" spans="1:18">
      <c r="A10" s="178" t="s">
        <v>8</v>
      </c>
      <c r="B10" s="149">
        <v>355</v>
      </c>
      <c r="C10" s="160"/>
      <c r="D10" s="149">
        <v>1382</v>
      </c>
      <c r="E10" s="149">
        <v>22</v>
      </c>
      <c r="F10" s="149">
        <v>274</v>
      </c>
      <c r="G10" s="149">
        <v>134</v>
      </c>
      <c r="H10" s="149">
        <v>185</v>
      </c>
      <c r="I10" s="149">
        <v>173</v>
      </c>
      <c r="J10" s="149">
        <v>43</v>
      </c>
      <c r="K10" s="149">
        <v>139</v>
      </c>
      <c r="L10" s="160">
        <v>245</v>
      </c>
      <c r="M10" s="168"/>
      <c r="N10" s="149">
        <v>55</v>
      </c>
      <c r="O10" s="149">
        <v>61</v>
      </c>
      <c r="P10" s="149">
        <v>214</v>
      </c>
      <c r="Q10" s="149">
        <v>377</v>
      </c>
      <c r="R10" s="170">
        <v>3668</v>
      </c>
    </row>
    <row r="11" spans="1:18">
      <c r="A11" s="178" t="s">
        <v>9</v>
      </c>
      <c r="B11" s="149">
        <v>194</v>
      </c>
      <c r="C11" s="160"/>
      <c r="D11" s="149">
        <v>1334</v>
      </c>
      <c r="E11" s="149">
        <v>10</v>
      </c>
      <c r="F11" s="149">
        <v>229</v>
      </c>
      <c r="G11" s="149">
        <v>120</v>
      </c>
      <c r="H11" s="149">
        <v>191</v>
      </c>
      <c r="I11" s="149">
        <v>140</v>
      </c>
      <c r="J11" s="149">
        <v>29</v>
      </c>
      <c r="K11" s="149">
        <v>127</v>
      </c>
      <c r="L11" s="160">
        <v>40</v>
      </c>
      <c r="M11" s="117">
        <v>144</v>
      </c>
      <c r="N11" s="149">
        <v>34</v>
      </c>
      <c r="O11" s="149">
        <v>43</v>
      </c>
      <c r="P11" s="149">
        <v>191</v>
      </c>
      <c r="Q11" s="149">
        <v>273</v>
      </c>
      <c r="R11" s="170">
        <v>3112</v>
      </c>
    </row>
    <row r="12" spans="1:18">
      <c r="A12" s="178" t="s">
        <v>10</v>
      </c>
      <c r="B12" s="149">
        <v>675</v>
      </c>
      <c r="C12" s="160"/>
      <c r="D12" s="149">
        <v>1454</v>
      </c>
      <c r="E12" s="149">
        <v>584</v>
      </c>
      <c r="F12" s="149">
        <v>278</v>
      </c>
      <c r="G12" s="149">
        <v>110</v>
      </c>
      <c r="H12" s="149">
        <v>142</v>
      </c>
      <c r="I12" s="149">
        <v>211</v>
      </c>
      <c r="J12" s="149">
        <v>30</v>
      </c>
      <c r="K12" s="149">
        <v>145</v>
      </c>
      <c r="L12" s="160">
        <v>131</v>
      </c>
      <c r="M12" s="117">
        <v>80</v>
      </c>
      <c r="N12" s="149">
        <v>44</v>
      </c>
      <c r="O12" s="149">
        <v>58</v>
      </c>
      <c r="P12" s="149">
        <v>118</v>
      </c>
      <c r="Q12" s="149">
        <v>578</v>
      </c>
      <c r="R12" s="170">
        <v>4648</v>
      </c>
    </row>
    <row r="13" spans="1:18">
      <c r="A13" s="178" t="s">
        <v>11</v>
      </c>
      <c r="B13" s="149">
        <v>786</v>
      </c>
      <c r="C13" s="162">
        <v>367</v>
      </c>
      <c r="D13" s="149">
        <v>3075</v>
      </c>
      <c r="E13" s="149">
        <v>203</v>
      </c>
      <c r="F13" s="149">
        <v>553</v>
      </c>
      <c r="G13" s="149">
        <v>545</v>
      </c>
      <c r="H13" s="149">
        <v>379</v>
      </c>
      <c r="I13" s="149">
        <v>386</v>
      </c>
      <c r="J13" s="149">
        <v>168</v>
      </c>
      <c r="K13" s="149">
        <v>314</v>
      </c>
      <c r="L13" s="160">
        <v>92</v>
      </c>
      <c r="M13" s="117">
        <v>236</v>
      </c>
      <c r="N13" s="149">
        <v>130</v>
      </c>
      <c r="O13" s="149">
        <v>140</v>
      </c>
      <c r="P13" s="149">
        <v>491</v>
      </c>
      <c r="Q13" s="149">
        <v>974</v>
      </c>
      <c r="R13" s="170">
        <v>8839</v>
      </c>
    </row>
    <row r="14" spans="1:18">
      <c r="A14" s="178" t="s">
        <v>12</v>
      </c>
      <c r="B14" s="149">
        <v>809</v>
      </c>
      <c r="C14" s="162">
        <v>435</v>
      </c>
      <c r="D14" s="149">
        <v>3027</v>
      </c>
      <c r="E14" s="149">
        <v>115</v>
      </c>
      <c r="F14" s="149">
        <v>611</v>
      </c>
      <c r="G14" s="149">
        <v>627</v>
      </c>
      <c r="H14" s="149">
        <v>377</v>
      </c>
      <c r="I14" s="149">
        <v>427</v>
      </c>
      <c r="J14" s="149">
        <v>218</v>
      </c>
      <c r="K14" s="149">
        <v>252</v>
      </c>
      <c r="L14" s="160">
        <v>58</v>
      </c>
      <c r="M14" s="117">
        <v>257</v>
      </c>
      <c r="N14" s="149">
        <v>91</v>
      </c>
      <c r="O14" s="149">
        <v>138</v>
      </c>
      <c r="P14" s="149">
        <v>554</v>
      </c>
      <c r="Q14" s="149">
        <v>899</v>
      </c>
      <c r="R14" s="170">
        <v>8895</v>
      </c>
    </row>
    <row r="15" spans="1:18">
      <c r="A15" s="178" t="s">
        <v>13</v>
      </c>
      <c r="B15" s="149">
        <v>625</v>
      </c>
      <c r="C15" s="162">
        <v>313</v>
      </c>
      <c r="D15" s="149">
        <v>2563</v>
      </c>
      <c r="E15" s="149">
        <v>50</v>
      </c>
      <c r="F15" s="149">
        <v>523</v>
      </c>
      <c r="G15" s="149">
        <v>425</v>
      </c>
      <c r="H15" s="149">
        <v>330</v>
      </c>
      <c r="I15" s="149">
        <v>356</v>
      </c>
      <c r="J15" s="149">
        <v>179</v>
      </c>
      <c r="K15" s="149">
        <v>240</v>
      </c>
      <c r="L15" s="160">
        <v>72</v>
      </c>
      <c r="M15" s="117">
        <v>223</v>
      </c>
      <c r="N15" s="149">
        <v>90</v>
      </c>
      <c r="O15" s="149">
        <v>105</v>
      </c>
      <c r="P15" s="149">
        <v>445</v>
      </c>
      <c r="Q15" s="149">
        <v>684</v>
      </c>
      <c r="R15" s="170">
        <v>7223</v>
      </c>
    </row>
    <row r="16" spans="1:18" ht="18" customHeight="1">
      <c r="A16" s="178" t="s">
        <v>14</v>
      </c>
      <c r="B16" s="149">
        <v>450</v>
      </c>
      <c r="C16" s="162">
        <v>160</v>
      </c>
      <c r="D16" s="149">
        <v>1918</v>
      </c>
      <c r="E16" s="149">
        <v>45</v>
      </c>
      <c r="F16" s="149">
        <v>369</v>
      </c>
      <c r="G16" s="149">
        <v>270</v>
      </c>
      <c r="H16" s="149">
        <v>269</v>
      </c>
      <c r="I16" s="149">
        <v>274</v>
      </c>
      <c r="J16" s="149">
        <v>98</v>
      </c>
      <c r="K16" s="149">
        <v>157</v>
      </c>
      <c r="L16" s="149">
        <v>520</v>
      </c>
      <c r="M16" s="117">
        <v>162</v>
      </c>
      <c r="N16" s="149">
        <v>53</v>
      </c>
      <c r="O16" s="149">
        <v>83</v>
      </c>
      <c r="P16" s="149">
        <v>395</v>
      </c>
      <c r="Q16" s="149">
        <v>504</v>
      </c>
      <c r="R16" s="170">
        <v>5727</v>
      </c>
    </row>
    <row r="17" spans="1:18">
      <c r="A17" s="164" t="s">
        <v>308</v>
      </c>
      <c r="B17" s="161">
        <v>5599</v>
      </c>
      <c r="C17" s="161">
        <v>1380</v>
      </c>
      <c r="D17" s="161">
        <v>21514</v>
      </c>
      <c r="E17" s="161">
        <v>908</v>
      </c>
      <c r="F17" s="161">
        <v>4042</v>
      </c>
      <c r="G17" s="161">
        <v>3380</v>
      </c>
      <c r="H17" s="161">
        <v>2637</v>
      </c>
      <c r="I17" s="161">
        <v>2854</v>
      </c>
      <c r="J17" s="161">
        <v>1159</v>
      </c>
      <c r="K17" s="161">
        <v>1857</v>
      </c>
      <c r="L17" s="161">
        <v>3505</v>
      </c>
      <c r="M17" s="161">
        <v>1821</v>
      </c>
      <c r="N17" s="161">
        <v>698</v>
      </c>
      <c r="O17" s="161">
        <v>817</v>
      </c>
      <c r="P17" s="161">
        <v>3399</v>
      </c>
      <c r="Q17" s="161">
        <v>5906</v>
      </c>
      <c r="R17" s="170">
        <v>61476</v>
      </c>
    </row>
    <row r="18" spans="1:18">
      <c r="A18" s="165" t="s">
        <v>286</v>
      </c>
      <c r="B18" s="163">
        <v>5593</v>
      </c>
      <c r="C18" s="163">
        <v>103</v>
      </c>
      <c r="D18" s="163">
        <v>20826</v>
      </c>
      <c r="E18" s="163">
        <v>993</v>
      </c>
      <c r="F18" s="163">
        <v>4186</v>
      </c>
      <c r="G18" s="163">
        <v>3380</v>
      </c>
      <c r="H18" s="163">
        <v>2591</v>
      </c>
      <c r="I18" s="163">
        <v>2753</v>
      </c>
      <c r="J18" s="163">
        <v>1123</v>
      </c>
      <c r="K18" s="163">
        <v>1902</v>
      </c>
      <c r="L18" s="163">
        <v>5739</v>
      </c>
      <c r="M18" s="163"/>
      <c r="N18" s="163">
        <v>676</v>
      </c>
      <c r="O18" s="163">
        <v>771</v>
      </c>
      <c r="P18" s="163">
        <v>3233</v>
      </c>
      <c r="Q18" s="163">
        <v>5830</v>
      </c>
      <c r="R18" s="171">
        <v>59699</v>
      </c>
    </row>
    <row r="19" spans="1:18" ht="24">
      <c r="A19" s="166" t="s">
        <v>303</v>
      </c>
      <c r="B19" s="173">
        <f>+(B17-B18)/B18</f>
        <v>1.0727695333452531E-3</v>
      </c>
      <c r="C19" s="174"/>
      <c r="D19" s="173">
        <f t="shared" ref="D19:P19" si="0">+(D17-D18)/D18</f>
        <v>3.3035628541246517E-2</v>
      </c>
      <c r="E19" s="173">
        <f t="shared" si="0"/>
        <v>-8.559919436052367E-2</v>
      </c>
      <c r="F19" s="173">
        <f t="shared" si="0"/>
        <v>-3.4400382226469184E-2</v>
      </c>
      <c r="G19" s="173">
        <f t="shared" si="0"/>
        <v>0</v>
      </c>
      <c r="H19" s="173">
        <f t="shared" si="0"/>
        <v>1.7753763025858741E-2</v>
      </c>
      <c r="I19" s="173">
        <f t="shared" si="0"/>
        <v>3.6687250272430076E-2</v>
      </c>
      <c r="J19" s="173">
        <f t="shared" si="0"/>
        <v>3.2056990204808546E-2</v>
      </c>
      <c r="K19" s="173">
        <f t="shared" si="0"/>
        <v>-2.365930599369085E-2</v>
      </c>
      <c r="L19" s="173">
        <f t="shared" si="0"/>
        <v>-0.38926642272172851</v>
      </c>
      <c r="M19" s="174"/>
      <c r="N19" s="173">
        <f t="shared" si="0"/>
        <v>3.2544378698224852E-2</v>
      </c>
      <c r="O19" s="173">
        <f t="shared" si="0"/>
        <v>5.9662775616083012E-2</v>
      </c>
      <c r="P19" s="173">
        <f t="shared" si="0"/>
        <v>5.1345499536034643E-2</v>
      </c>
      <c r="Q19" s="173">
        <f>+(Q17-Q18)/Q18</f>
        <v>1.3036020583190394E-2</v>
      </c>
      <c r="R19" s="172">
        <f>+(R17-R18)/R18</f>
        <v>2.9765992730196485E-2</v>
      </c>
    </row>
  </sheetData>
  <mergeCells count="1">
    <mergeCell ref="A1:Q1"/>
  </mergeCells>
  <printOptions horizontalCentered="1"/>
  <pageMargins left="0.78740157480314965" right="0.19685039370078741" top="0.47244094488188981" bottom="0.19685039370078741" header="0.31496062992125984" footer="0.19685039370078741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19"/>
  <sheetViews>
    <sheetView zoomScaleNormal="100" workbookViewId="0">
      <selection activeCell="P27" sqref="P27"/>
    </sheetView>
  </sheetViews>
  <sheetFormatPr baseColWidth="10" defaultRowHeight="12.75"/>
  <cols>
    <col min="1" max="1" width="12.28515625" style="28" customWidth="1"/>
    <col min="2" max="17" width="6.7109375" style="28" customWidth="1"/>
    <col min="18" max="18" width="12.28515625" style="28" customWidth="1"/>
    <col min="19" max="16384" width="11.42578125" style="28"/>
  </cols>
  <sheetData>
    <row r="1" spans="1:18" ht="15.75">
      <c r="A1" s="435" t="s">
        <v>309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  <c r="P1" s="435"/>
      <c r="Q1" s="435"/>
    </row>
    <row r="3" spans="1:18" ht="15.75">
      <c r="A3" s="116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</row>
    <row r="4" spans="1:18" ht="67.5">
      <c r="A4" s="175">
        <v>2018</v>
      </c>
      <c r="B4" s="158" t="s">
        <v>174</v>
      </c>
      <c r="C4" s="159" t="s">
        <v>173</v>
      </c>
      <c r="D4" s="158" t="s">
        <v>15</v>
      </c>
      <c r="E4" s="158" t="s">
        <v>79</v>
      </c>
      <c r="F4" s="158" t="s">
        <v>111</v>
      </c>
      <c r="G4" s="158" t="s">
        <v>166</v>
      </c>
      <c r="H4" s="158" t="s">
        <v>20</v>
      </c>
      <c r="I4" s="158" t="s">
        <v>172</v>
      </c>
      <c r="J4" s="158" t="s">
        <v>171</v>
      </c>
      <c r="K4" s="158" t="s">
        <v>170</v>
      </c>
      <c r="L4" s="158" t="s">
        <v>169</v>
      </c>
      <c r="M4" s="159" t="s">
        <v>307</v>
      </c>
      <c r="N4" s="158" t="s">
        <v>25</v>
      </c>
      <c r="O4" s="158" t="s">
        <v>26</v>
      </c>
      <c r="P4" s="158" t="s">
        <v>168</v>
      </c>
      <c r="Q4" s="158" t="s">
        <v>167</v>
      </c>
      <c r="R4" s="167" t="s">
        <v>310</v>
      </c>
    </row>
    <row r="5" spans="1:18">
      <c r="A5" s="178" t="s">
        <v>3</v>
      </c>
      <c r="B5" s="149">
        <v>2665</v>
      </c>
      <c r="C5" s="160"/>
      <c r="D5" s="149">
        <v>7892</v>
      </c>
      <c r="E5" s="149">
        <v>246</v>
      </c>
      <c r="F5" s="149">
        <v>2142</v>
      </c>
      <c r="G5" s="149">
        <v>1431</v>
      </c>
      <c r="H5" s="149">
        <v>1175</v>
      </c>
      <c r="I5" s="149">
        <v>1315</v>
      </c>
      <c r="J5" s="149">
        <v>489</v>
      </c>
      <c r="K5" s="149">
        <v>954</v>
      </c>
      <c r="L5" s="149">
        <v>1693</v>
      </c>
      <c r="M5" s="168"/>
      <c r="N5" s="149">
        <v>312</v>
      </c>
      <c r="O5" s="149">
        <v>383</v>
      </c>
      <c r="P5" s="149">
        <v>1417</v>
      </c>
      <c r="Q5" s="149">
        <v>2431</v>
      </c>
      <c r="R5" s="170">
        <v>20726</v>
      </c>
    </row>
    <row r="6" spans="1:18">
      <c r="A6" s="178" t="s">
        <v>4</v>
      </c>
      <c r="B6" s="149">
        <v>2533</v>
      </c>
      <c r="C6" s="160"/>
      <c r="D6" s="149">
        <v>8078</v>
      </c>
      <c r="E6" s="149">
        <v>182</v>
      </c>
      <c r="F6" s="149">
        <v>2097</v>
      </c>
      <c r="G6" s="149">
        <v>1426</v>
      </c>
      <c r="H6" s="149">
        <v>1192</v>
      </c>
      <c r="I6" s="149">
        <v>1315</v>
      </c>
      <c r="J6" s="149">
        <v>491</v>
      </c>
      <c r="K6" s="149">
        <v>948</v>
      </c>
      <c r="L6" s="149">
        <v>1617</v>
      </c>
      <c r="M6" s="168"/>
      <c r="N6" s="149">
        <v>293</v>
      </c>
      <c r="O6" s="149">
        <v>350</v>
      </c>
      <c r="P6" s="149">
        <v>1374</v>
      </c>
      <c r="Q6" s="149">
        <v>2367</v>
      </c>
      <c r="R6" s="170">
        <v>20542</v>
      </c>
    </row>
    <row r="7" spans="1:18">
      <c r="A7" s="178" t="s">
        <v>5</v>
      </c>
      <c r="B7" s="149">
        <v>2690</v>
      </c>
      <c r="C7" s="160"/>
      <c r="D7" s="149">
        <v>8378</v>
      </c>
      <c r="E7" s="149">
        <v>190</v>
      </c>
      <c r="F7" s="149">
        <v>2125</v>
      </c>
      <c r="G7" s="149">
        <v>1473</v>
      </c>
      <c r="H7" s="149">
        <v>1234</v>
      </c>
      <c r="I7" s="149">
        <v>1364</v>
      </c>
      <c r="J7" s="149">
        <v>533</v>
      </c>
      <c r="K7" s="149">
        <v>996</v>
      </c>
      <c r="L7" s="149">
        <v>1665</v>
      </c>
      <c r="M7" s="168"/>
      <c r="N7" s="149">
        <v>302</v>
      </c>
      <c r="O7" s="149">
        <v>391</v>
      </c>
      <c r="P7" s="149">
        <v>1437</v>
      </c>
      <c r="Q7" s="149">
        <v>2529</v>
      </c>
      <c r="R7" s="170">
        <v>21262</v>
      </c>
    </row>
    <row r="8" spans="1:18">
      <c r="A8" s="178" t="s">
        <v>6</v>
      </c>
      <c r="B8" s="149">
        <v>2569</v>
      </c>
      <c r="C8" s="160"/>
      <c r="D8" s="149">
        <v>7549</v>
      </c>
      <c r="E8" s="149">
        <v>177</v>
      </c>
      <c r="F8" s="149">
        <v>1897</v>
      </c>
      <c r="G8" s="149">
        <v>1353</v>
      </c>
      <c r="H8" s="149">
        <v>1132</v>
      </c>
      <c r="I8" s="149">
        <v>1259</v>
      </c>
      <c r="J8" s="149">
        <v>458</v>
      </c>
      <c r="K8" s="149">
        <v>917</v>
      </c>
      <c r="L8" s="149">
        <v>1459</v>
      </c>
      <c r="M8" s="168"/>
      <c r="N8" s="149">
        <v>312</v>
      </c>
      <c r="O8" s="149">
        <v>366</v>
      </c>
      <c r="P8" s="149">
        <v>1275</v>
      </c>
      <c r="Q8" s="149">
        <v>2390</v>
      </c>
      <c r="R8" s="170">
        <v>19572</v>
      </c>
    </row>
    <row r="9" spans="1:18">
      <c r="A9" s="178" t="s">
        <v>7</v>
      </c>
      <c r="B9" s="149">
        <v>2481</v>
      </c>
      <c r="C9" s="160"/>
      <c r="D9" s="149">
        <v>6896</v>
      </c>
      <c r="E9" s="149">
        <v>161</v>
      </c>
      <c r="F9" s="149">
        <v>1710</v>
      </c>
      <c r="G9" s="149">
        <v>1328</v>
      </c>
      <c r="H9" s="149">
        <v>1077</v>
      </c>
      <c r="I9" s="149">
        <v>1129</v>
      </c>
      <c r="J9" s="149">
        <v>454</v>
      </c>
      <c r="K9" s="149">
        <v>848</v>
      </c>
      <c r="L9" s="149">
        <v>1402</v>
      </c>
      <c r="M9" s="168"/>
      <c r="N9" s="149">
        <v>347</v>
      </c>
      <c r="O9" s="149">
        <v>374</v>
      </c>
      <c r="P9" s="149">
        <v>1300</v>
      </c>
      <c r="Q9" s="149">
        <v>2262</v>
      </c>
      <c r="R9" s="170">
        <v>18527</v>
      </c>
    </row>
    <row r="10" spans="1:18">
      <c r="A10" s="178" t="s">
        <v>8</v>
      </c>
      <c r="B10" s="149">
        <v>2386</v>
      </c>
      <c r="C10" s="160"/>
      <c r="D10" s="149">
        <v>6551</v>
      </c>
      <c r="E10" s="149">
        <v>77</v>
      </c>
      <c r="F10" s="149">
        <v>1644</v>
      </c>
      <c r="G10" s="149">
        <v>1276</v>
      </c>
      <c r="H10" s="149">
        <v>1001</v>
      </c>
      <c r="I10" s="149">
        <v>1151</v>
      </c>
      <c r="J10" s="149">
        <v>428</v>
      </c>
      <c r="K10" s="149">
        <v>800</v>
      </c>
      <c r="L10" s="160">
        <v>754</v>
      </c>
      <c r="M10" s="168"/>
      <c r="N10" s="149">
        <v>277</v>
      </c>
      <c r="O10" s="149">
        <v>376</v>
      </c>
      <c r="P10" s="149">
        <v>1294</v>
      </c>
      <c r="Q10" s="149">
        <v>2176</v>
      </c>
      <c r="R10" s="170">
        <v>17135</v>
      </c>
    </row>
    <row r="11" spans="1:18">
      <c r="A11" s="178" t="s">
        <v>9</v>
      </c>
      <c r="B11" s="149">
        <v>1443</v>
      </c>
      <c r="C11" s="160"/>
      <c r="D11" s="149">
        <v>6009</v>
      </c>
      <c r="E11" s="149">
        <v>58</v>
      </c>
      <c r="F11" s="149">
        <v>1443</v>
      </c>
      <c r="G11" s="149">
        <v>1152</v>
      </c>
      <c r="H11" s="149">
        <v>900</v>
      </c>
      <c r="I11" s="149">
        <v>1046</v>
      </c>
      <c r="J11" s="149">
        <v>394</v>
      </c>
      <c r="K11" s="149">
        <v>777</v>
      </c>
      <c r="L11" s="160">
        <v>54</v>
      </c>
      <c r="M11" s="117">
        <v>305</v>
      </c>
      <c r="N11" s="149">
        <v>263</v>
      </c>
      <c r="O11" s="149">
        <v>288</v>
      </c>
      <c r="P11" s="149">
        <v>1119</v>
      </c>
      <c r="Q11" s="149">
        <v>1234</v>
      </c>
      <c r="R11" s="170">
        <v>14031</v>
      </c>
    </row>
    <row r="12" spans="1:18">
      <c r="A12" s="178" t="s">
        <v>10</v>
      </c>
      <c r="B12" s="149">
        <v>2317</v>
      </c>
      <c r="C12" s="160"/>
      <c r="D12" s="149">
        <v>5176</v>
      </c>
      <c r="E12" s="149">
        <v>154</v>
      </c>
      <c r="F12" s="149">
        <v>1215</v>
      </c>
      <c r="G12" s="149">
        <v>728</v>
      </c>
      <c r="H12" s="149">
        <v>563</v>
      </c>
      <c r="I12" s="149">
        <v>590</v>
      </c>
      <c r="J12" s="149">
        <v>220</v>
      </c>
      <c r="K12" s="149">
        <v>489</v>
      </c>
      <c r="L12" s="160">
        <v>14</v>
      </c>
      <c r="M12" s="117">
        <v>244</v>
      </c>
      <c r="N12" s="149">
        <v>151</v>
      </c>
      <c r="O12" s="149">
        <v>170</v>
      </c>
      <c r="P12" s="149">
        <v>315</v>
      </c>
      <c r="Q12" s="149">
        <v>1971</v>
      </c>
      <c r="R12" s="170">
        <v>12234</v>
      </c>
    </row>
    <row r="13" spans="1:18">
      <c r="A13" s="178" t="s">
        <v>11</v>
      </c>
      <c r="B13" s="149">
        <v>2591</v>
      </c>
      <c r="C13" s="162">
        <v>832</v>
      </c>
      <c r="D13" s="149">
        <v>7672</v>
      </c>
      <c r="E13" s="149">
        <v>227</v>
      </c>
      <c r="F13" s="149">
        <v>1764</v>
      </c>
      <c r="G13" s="149">
        <v>1376</v>
      </c>
      <c r="H13" s="149">
        <v>1119</v>
      </c>
      <c r="I13" s="149">
        <v>1241</v>
      </c>
      <c r="J13" s="149">
        <v>489</v>
      </c>
      <c r="K13" s="149">
        <v>948</v>
      </c>
      <c r="L13" s="160">
        <v>25</v>
      </c>
      <c r="M13" s="117">
        <v>509</v>
      </c>
      <c r="N13" s="149">
        <v>357</v>
      </c>
      <c r="O13" s="149">
        <v>388</v>
      </c>
      <c r="P13" s="149">
        <v>1475</v>
      </c>
      <c r="Q13" s="149">
        <v>2448</v>
      </c>
      <c r="R13" s="170">
        <v>19710</v>
      </c>
    </row>
    <row r="14" spans="1:18">
      <c r="A14" s="178" t="s">
        <v>12</v>
      </c>
      <c r="B14" s="149">
        <v>2683</v>
      </c>
      <c r="C14" s="162">
        <v>1437</v>
      </c>
      <c r="D14" s="149">
        <v>8437</v>
      </c>
      <c r="E14" s="149">
        <v>222</v>
      </c>
      <c r="F14" s="149">
        <v>1966</v>
      </c>
      <c r="G14" s="149">
        <v>1533</v>
      </c>
      <c r="H14" s="149">
        <v>1225</v>
      </c>
      <c r="I14" s="149">
        <v>1329</v>
      </c>
      <c r="J14" s="149">
        <v>539</v>
      </c>
      <c r="K14" s="149">
        <v>996</v>
      </c>
      <c r="L14" s="160">
        <v>29</v>
      </c>
      <c r="M14" s="117">
        <v>618</v>
      </c>
      <c r="N14" s="149">
        <v>340</v>
      </c>
      <c r="O14" s="149">
        <v>427</v>
      </c>
      <c r="P14" s="149">
        <v>1695</v>
      </c>
      <c r="Q14" s="149">
        <v>2591</v>
      </c>
      <c r="R14" s="170">
        <v>21843</v>
      </c>
    </row>
    <row r="15" spans="1:18">
      <c r="A15" s="178" t="s">
        <v>13</v>
      </c>
      <c r="B15" s="149">
        <v>2673</v>
      </c>
      <c r="C15" s="162">
        <v>1485</v>
      </c>
      <c r="D15" s="149">
        <v>8059</v>
      </c>
      <c r="E15" s="149">
        <v>199</v>
      </c>
      <c r="F15" s="149">
        <v>1988</v>
      </c>
      <c r="G15" s="149">
        <v>1441</v>
      </c>
      <c r="H15" s="149">
        <v>1136</v>
      </c>
      <c r="I15" s="149">
        <v>1238</v>
      </c>
      <c r="J15" s="149">
        <v>520</v>
      </c>
      <c r="K15" s="149">
        <v>983</v>
      </c>
      <c r="L15" s="160">
        <v>192</v>
      </c>
      <c r="M15" s="117">
        <v>650</v>
      </c>
      <c r="N15" s="149">
        <v>327</v>
      </c>
      <c r="O15" s="149">
        <v>417</v>
      </c>
      <c r="P15" s="149">
        <v>1656</v>
      </c>
      <c r="Q15" s="149">
        <v>2570</v>
      </c>
      <c r="R15" s="170">
        <v>21606</v>
      </c>
    </row>
    <row r="16" spans="1:18" ht="18" customHeight="1">
      <c r="A16" s="178" t="s">
        <v>14</v>
      </c>
      <c r="B16" s="149">
        <v>2240</v>
      </c>
      <c r="C16" s="162">
        <v>1274</v>
      </c>
      <c r="D16" s="149">
        <v>6899</v>
      </c>
      <c r="E16" s="149">
        <v>122</v>
      </c>
      <c r="F16" s="149">
        <v>1764</v>
      </c>
      <c r="G16" s="149">
        <v>1232</v>
      </c>
      <c r="H16" s="149">
        <v>1004</v>
      </c>
      <c r="I16" s="149">
        <v>1069</v>
      </c>
      <c r="J16" s="149">
        <v>455</v>
      </c>
      <c r="K16" s="149">
        <v>874</v>
      </c>
      <c r="L16" s="149">
        <v>1348</v>
      </c>
      <c r="M16" s="117">
        <v>588</v>
      </c>
      <c r="N16" s="149">
        <v>267</v>
      </c>
      <c r="O16" s="149">
        <v>343</v>
      </c>
      <c r="P16" s="149">
        <v>1323</v>
      </c>
      <c r="Q16" s="149">
        <v>2321</v>
      </c>
      <c r="R16" s="170">
        <v>19810</v>
      </c>
    </row>
    <row r="17" spans="1:18">
      <c r="A17" s="164" t="s">
        <v>308</v>
      </c>
      <c r="B17" s="161">
        <v>6691</v>
      </c>
      <c r="C17" s="161">
        <v>2336</v>
      </c>
      <c r="D17" s="161">
        <v>22388</v>
      </c>
      <c r="E17" s="161">
        <v>883</v>
      </c>
      <c r="F17" s="161">
        <v>6239</v>
      </c>
      <c r="G17" s="161">
        <v>3562</v>
      </c>
      <c r="H17" s="161">
        <v>3042</v>
      </c>
      <c r="I17" s="161">
        <v>4515</v>
      </c>
      <c r="J17" s="161">
        <v>1249</v>
      </c>
      <c r="K17" s="161">
        <v>2429</v>
      </c>
      <c r="L17" s="161">
        <v>3990</v>
      </c>
      <c r="M17" s="161">
        <v>1338</v>
      </c>
      <c r="N17" s="161">
        <v>975</v>
      </c>
      <c r="O17" s="161">
        <v>1156</v>
      </c>
      <c r="P17" s="161">
        <v>4734</v>
      </c>
      <c r="Q17" s="161">
        <v>6992</v>
      </c>
      <c r="R17" s="170">
        <v>47562</v>
      </c>
    </row>
    <row r="18" spans="1:18">
      <c r="A18" s="165" t="s">
        <v>286</v>
      </c>
      <c r="B18" s="163">
        <v>6480</v>
      </c>
      <c r="C18" s="163"/>
      <c r="D18" s="163">
        <v>22143</v>
      </c>
      <c r="E18" s="163">
        <v>937</v>
      </c>
      <c r="F18" s="163">
        <v>6658</v>
      </c>
      <c r="G18" s="163">
        <v>3203</v>
      </c>
      <c r="H18" s="163">
        <v>2903</v>
      </c>
      <c r="I18" s="163">
        <v>4749</v>
      </c>
      <c r="J18" s="163">
        <v>1195</v>
      </c>
      <c r="K18" s="163">
        <v>2365</v>
      </c>
      <c r="L18" s="163">
        <v>5276</v>
      </c>
      <c r="M18" s="163"/>
      <c r="N18" s="163">
        <v>1000</v>
      </c>
      <c r="O18" s="163">
        <v>1196</v>
      </c>
      <c r="P18" s="163">
        <v>4345</v>
      </c>
      <c r="Q18" s="163">
        <v>6601</v>
      </c>
      <c r="R18" s="171">
        <v>45899</v>
      </c>
    </row>
    <row r="19" spans="1:18" ht="24">
      <c r="A19" s="166" t="s">
        <v>303</v>
      </c>
      <c r="B19" s="173">
        <f>+(B17-B18)/B18</f>
        <v>3.2561728395061731E-2</v>
      </c>
      <c r="C19" s="174"/>
      <c r="D19" s="173">
        <f t="shared" ref="D19:R19" si="0">+(D17-D18)/D18</f>
        <v>1.106444474551777E-2</v>
      </c>
      <c r="E19" s="173">
        <f t="shared" si="0"/>
        <v>-5.7630736392742798E-2</v>
      </c>
      <c r="F19" s="173">
        <f t="shared" si="0"/>
        <v>-6.2931811354761183E-2</v>
      </c>
      <c r="G19" s="173">
        <f t="shared" si="0"/>
        <v>0.11208242272869186</v>
      </c>
      <c r="H19" s="173">
        <f t="shared" si="0"/>
        <v>4.7881501894591803E-2</v>
      </c>
      <c r="I19" s="173">
        <f t="shared" si="0"/>
        <v>-4.9273531269740996E-2</v>
      </c>
      <c r="J19" s="173">
        <f t="shared" si="0"/>
        <v>4.5188284518828455E-2</v>
      </c>
      <c r="K19" s="173">
        <f t="shared" si="0"/>
        <v>2.7061310782241013E-2</v>
      </c>
      <c r="L19" s="173">
        <f t="shared" si="0"/>
        <v>-0.24374526156178924</v>
      </c>
      <c r="M19" s="174"/>
      <c r="N19" s="173">
        <f t="shared" si="0"/>
        <v>-2.5000000000000001E-2</v>
      </c>
      <c r="O19" s="173">
        <f t="shared" si="0"/>
        <v>-3.3444816053511704E-2</v>
      </c>
      <c r="P19" s="173">
        <f t="shared" si="0"/>
        <v>8.9528193325661684E-2</v>
      </c>
      <c r="Q19" s="173">
        <f t="shared" si="0"/>
        <v>5.9233449477351915E-2</v>
      </c>
      <c r="R19" s="172">
        <f t="shared" si="0"/>
        <v>3.6231726181398284E-2</v>
      </c>
    </row>
  </sheetData>
  <mergeCells count="1">
    <mergeCell ref="A1:Q1"/>
  </mergeCells>
  <printOptions horizontalCentered="1"/>
  <pageMargins left="0.78740157480314965" right="0.19685039370078741" top="0.47244094488188981" bottom="0.19685039370078741" header="0.31496062992125984" footer="0.19685039370078741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40"/>
  <sheetViews>
    <sheetView zoomScale="70" zoomScaleNormal="70" workbookViewId="0">
      <selection activeCell="N26" sqref="N25:N26"/>
    </sheetView>
  </sheetViews>
  <sheetFormatPr baseColWidth="10" defaultRowHeight="12.75"/>
  <cols>
    <col min="1" max="1" width="21.7109375" style="47" customWidth="1"/>
    <col min="2" max="3" width="9.140625" style="65" customWidth="1"/>
    <col min="4" max="4" width="10.5703125" style="47" customWidth="1"/>
    <col min="5" max="5" width="16.42578125" style="47" customWidth="1"/>
    <col min="6" max="6" width="16.42578125" style="66" customWidth="1"/>
    <col min="7" max="7" width="16.42578125" style="47" customWidth="1"/>
    <col min="8" max="8" width="15.28515625" style="47" customWidth="1"/>
    <col min="9" max="9" width="14.85546875" style="66" customWidth="1"/>
    <col min="10" max="10" width="8.7109375" style="66" customWidth="1"/>
    <col min="11" max="12" width="11.42578125" style="47"/>
    <col min="13" max="13" width="12.28515625" style="47" bestFit="1" customWidth="1"/>
    <col min="14" max="256" width="11.42578125" style="47"/>
    <col min="257" max="257" width="21.7109375" style="47" customWidth="1"/>
    <col min="258" max="259" width="9.140625" style="47" customWidth="1"/>
    <col min="260" max="260" width="10.5703125" style="47" customWidth="1"/>
    <col min="261" max="263" width="16.42578125" style="47" customWidth="1"/>
    <col min="264" max="264" width="15.28515625" style="47" customWidth="1"/>
    <col min="265" max="265" width="14.85546875" style="47" customWidth="1"/>
    <col min="266" max="266" width="8.7109375" style="47" customWidth="1"/>
    <col min="267" max="268" width="11.42578125" style="47"/>
    <col min="269" max="269" width="12.28515625" style="47" bestFit="1" customWidth="1"/>
    <col min="270" max="512" width="11.42578125" style="47"/>
    <col min="513" max="513" width="21.7109375" style="47" customWidth="1"/>
    <col min="514" max="515" width="9.140625" style="47" customWidth="1"/>
    <col min="516" max="516" width="10.5703125" style="47" customWidth="1"/>
    <col min="517" max="519" width="16.42578125" style="47" customWidth="1"/>
    <col min="520" max="520" width="15.28515625" style="47" customWidth="1"/>
    <col min="521" max="521" width="14.85546875" style="47" customWidth="1"/>
    <col min="522" max="522" width="8.7109375" style="47" customWidth="1"/>
    <col min="523" max="524" width="11.42578125" style="47"/>
    <col min="525" max="525" width="12.28515625" style="47" bestFit="1" customWidth="1"/>
    <col min="526" max="768" width="11.42578125" style="47"/>
    <col min="769" max="769" width="21.7109375" style="47" customWidth="1"/>
    <col min="770" max="771" width="9.140625" style="47" customWidth="1"/>
    <col min="772" max="772" width="10.5703125" style="47" customWidth="1"/>
    <col min="773" max="775" width="16.42578125" style="47" customWidth="1"/>
    <col min="776" max="776" width="15.28515625" style="47" customWidth="1"/>
    <col min="777" max="777" width="14.85546875" style="47" customWidth="1"/>
    <col min="778" max="778" width="8.7109375" style="47" customWidth="1"/>
    <col min="779" max="780" width="11.42578125" style="47"/>
    <col min="781" max="781" width="12.28515625" style="47" bestFit="1" customWidth="1"/>
    <col min="782" max="1024" width="11.42578125" style="47"/>
    <col min="1025" max="1025" width="21.7109375" style="47" customWidth="1"/>
    <col min="1026" max="1027" width="9.140625" style="47" customWidth="1"/>
    <col min="1028" max="1028" width="10.5703125" style="47" customWidth="1"/>
    <col min="1029" max="1031" width="16.42578125" style="47" customWidth="1"/>
    <col min="1032" max="1032" width="15.28515625" style="47" customWidth="1"/>
    <col min="1033" max="1033" width="14.85546875" style="47" customWidth="1"/>
    <col min="1034" max="1034" width="8.7109375" style="47" customWidth="1"/>
    <col min="1035" max="1036" width="11.42578125" style="47"/>
    <col min="1037" max="1037" width="12.28515625" style="47" bestFit="1" customWidth="1"/>
    <col min="1038" max="1280" width="11.42578125" style="47"/>
    <col min="1281" max="1281" width="21.7109375" style="47" customWidth="1"/>
    <col min="1282" max="1283" width="9.140625" style="47" customWidth="1"/>
    <col min="1284" max="1284" width="10.5703125" style="47" customWidth="1"/>
    <col min="1285" max="1287" width="16.42578125" style="47" customWidth="1"/>
    <col min="1288" max="1288" width="15.28515625" style="47" customWidth="1"/>
    <col min="1289" max="1289" width="14.85546875" style="47" customWidth="1"/>
    <col min="1290" max="1290" width="8.7109375" style="47" customWidth="1"/>
    <col min="1291" max="1292" width="11.42578125" style="47"/>
    <col min="1293" max="1293" width="12.28515625" style="47" bestFit="1" customWidth="1"/>
    <col min="1294" max="1536" width="11.42578125" style="47"/>
    <col min="1537" max="1537" width="21.7109375" style="47" customWidth="1"/>
    <col min="1538" max="1539" width="9.140625" style="47" customWidth="1"/>
    <col min="1540" max="1540" width="10.5703125" style="47" customWidth="1"/>
    <col min="1541" max="1543" width="16.42578125" style="47" customWidth="1"/>
    <col min="1544" max="1544" width="15.28515625" style="47" customWidth="1"/>
    <col min="1545" max="1545" width="14.85546875" style="47" customWidth="1"/>
    <col min="1546" max="1546" width="8.7109375" style="47" customWidth="1"/>
    <col min="1547" max="1548" width="11.42578125" style="47"/>
    <col min="1549" max="1549" width="12.28515625" style="47" bestFit="1" customWidth="1"/>
    <col min="1550" max="1792" width="11.42578125" style="47"/>
    <col min="1793" max="1793" width="21.7109375" style="47" customWidth="1"/>
    <col min="1794" max="1795" width="9.140625" style="47" customWidth="1"/>
    <col min="1796" max="1796" width="10.5703125" style="47" customWidth="1"/>
    <col min="1797" max="1799" width="16.42578125" style="47" customWidth="1"/>
    <col min="1800" max="1800" width="15.28515625" style="47" customWidth="1"/>
    <col min="1801" max="1801" width="14.85546875" style="47" customWidth="1"/>
    <col min="1802" max="1802" width="8.7109375" style="47" customWidth="1"/>
    <col min="1803" max="1804" width="11.42578125" style="47"/>
    <col min="1805" max="1805" width="12.28515625" style="47" bestFit="1" customWidth="1"/>
    <col min="1806" max="2048" width="11.42578125" style="47"/>
    <col min="2049" max="2049" width="21.7109375" style="47" customWidth="1"/>
    <col min="2050" max="2051" width="9.140625" style="47" customWidth="1"/>
    <col min="2052" max="2052" width="10.5703125" style="47" customWidth="1"/>
    <col min="2053" max="2055" width="16.42578125" style="47" customWidth="1"/>
    <col min="2056" max="2056" width="15.28515625" style="47" customWidth="1"/>
    <col min="2057" max="2057" width="14.85546875" style="47" customWidth="1"/>
    <col min="2058" max="2058" width="8.7109375" style="47" customWidth="1"/>
    <col min="2059" max="2060" width="11.42578125" style="47"/>
    <col min="2061" max="2061" width="12.28515625" style="47" bestFit="1" customWidth="1"/>
    <col min="2062" max="2304" width="11.42578125" style="47"/>
    <col min="2305" max="2305" width="21.7109375" style="47" customWidth="1"/>
    <col min="2306" max="2307" width="9.140625" style="47" customWidth="1"/>
    <col min="2308" max="2308" width="10.5703125" style="47" customWidth="1"/>
    <col min="2309" max="2311" width="16.42578125" style="47" customWidth="1"/>
    <col min="2312" max="2312" width="15.28515625" style="47" customWidth="1"/>
    <col min="2313" max="2313" width="14.85546875" style="47" customWidth="1"/>
    <col min="2314" max="2314" width="8.7109375" style="47" customWidth="1"/>
    <col min="2315" max="2316" width="11.42578125" style="47"/>
    <col min="2317" max="2317" width="12.28515625" style="47" bestFit="1" customWidth="1"/>
    <col min="2318" max="2560" width="11.42578125" style="47"/>
    <col min="2561" max="2561" width="21.7109375" style="47" customWidth="1"/>
    <col min="2562" max="2563" width="9.140625" style="47" customWidth="1"/>
    <col min="2564" max="2564" width="10.5703125" style="47" customWidth="1"/>
    <col min="2565" max="2567" width="16.42578125" style="47" customWidth="1"/>
    <col min="2568" max="2568" width="15.28515625" style="47" customWidth="1"/>
    <col min="2569" max="2569" width="14.85546875" style="47" customWidth="1"/>
    <col min="2570" max="2570" width="8.7109375" style="47" customWidth="1"/>
    <col min="2571" max="2572" width="11.42578125" style="47"/>
    <col min="2573" max="2573" width="12.28515625" style="47" bestFit="1" customWidth="1"/>
    <col min="2574" max="2816" width="11.42578125" style="47"/>
    <col min="2817" max="2817" width="21.7109375" style="47" customWidth="1"/>
    <col min="2818" max="2819" width="9.140625" style="47" customWidth="1"/>
    <col min="2820" max="2820" width="10.5703125" style="47" customWidth="1"/>
    <col min="2821" max="2823" width="16.42578125" style="47" customWidth="1"/>
    <col min="2824" max="2824" width="15.28515625" style="47" customWidth="1"/>
    <col min="2825" max="2825" width="14.85546875" style="47" customWidth="1"/>
    <col min="2826" max="2826" width="8.7109375" style="47" customWidth="1"/>
    <col min="2827" max="2828" width="11.42578125" style="47"/>
    <col min="2829" max="2829" width="12.28515625" style="47" bestFit="1" customWidth="1"/>
    <col min="2830" max="3072" width="11.42578125" style="47"/>
    <col min="3073" max="3073" width="21.7109375" style="47" customWidth="1"/>
    <col min="3074" max="3075" width="9.140625" style="47" customWidth="1"/>
    <col min="3076" max="3076" width="10.5703125" style="47" customWidth="1"/>
    <col min="3077" max="3079" width="16.42578125" style="47" customWidth="1"/>
    <col min="3080" max="3080" width="15.28515625" style="47" customWidth="1"/>
    <col min="3081" max="3081" width="14.85546875" style="47" customWidth="1"/>
    <col min="3082" max="3082" width="8.7109375" style="47" customWidth="1"/>
    <col min="3083" max="3084" width="11.42578125" style="47"/>
    <col min="3085" max="3085" width="12.28515625" style="47" bestFit="1" customWidth="1"/>
    <col min="3086" max="3328" width="11.42578125" style="47"/>
    <col min="3329" max="3329" width="21.7109375" style="47" customWidth="1"/>
    <col min="3330" max="3331" width="9.140625" style="47" customWidth="1"/>
    <col min="3332" max="3332" width="10.5703125" style="47" customWidth="1"/>
    <col min="3333" max="3335" width="16.42578125" style="47" customWidth="1"/>
    <col min="3336" max="3336" width="15.28515625" style="47" customWidth="1"/>
    <col min="3337" max="3337" width="14.85546875" style="47" customWidth="1"/>
    <col min="3338" max="3338" width="8.7109375" style="47" customWidth="1"/>
    <col min="3339" max="3340" width="11.42578125" style="47"/>
    <col min="3341" max="3341" width="12.28515625" style="47" bestFit="1" customWidth="1"/>
    <col min="3342" max="3584" width="11.42578125" style="47"/>
    <col min="3585" max="3585" width="21.7109375" style="47" customWidth="1"/>
    <col min="3586" max="3587" width="9.140625" style="47" customWidth="1"/>
    <col min="3588" max="3588" width="10.5703125" style="47" customWidth="1"/>
    <col min="3589" max="3591" width="16.42578125" style="47" customWidth="1"/>
    <col min="3592" max="3592" width="15.28515625" style="47" customWidth="1"/>
    <col min="3593" max="3593" width="14.85546875" style="47" customWidth="1"/>
    <col min="3594" max="3594" width="8.7109375" style="47" customWidth="1"/>
    <col min="3595" max="3596" width="11.42578125" style="47"/>
    <col min="3597" max="3597" width="12.28515625" style="47" bestFit="1" customWidth="1"/>
    <col min="3598" max="3840" width="11.42578125" style="47"/>
    <col min="3841" max="3841" width="21.7109375" style="47" customWidth="1"/>
    <col min="3842" max="3843" width="9.140625" style="47" customWidth="1"/>
    <col min="3844" max="3844" width="10.5703125" style="47" customWidth="1"/>
    <col min="3845" max="3847" width="16.42578125" style="47" customWidth="1"/>
    <col min="3848" max="3848" width="15.28515625" style="47" customWidth="1"/>
    <col min="3849" max="3849" width="14.85546875" style="47" customWidth="1"/>
    <col min="3850" max="3850" width="8.7109375" style="47" customWidth="1"/>
    <col min="3851" max="3852" width="11.42578125" style="47"/>
    <col min="3853" max="3853" width="12.28515625" style="47" bestFit="1" customWidth="1"/>
    <col min="3854" max="4096" width="11.42578125" style="47"/>
    <col min="4097" max="4097" width="21.7109375" style="47" customWidth="1"/>
    <col min="4098" max="4099" width="9.140625" style="47" customWidth="1"/>
    <col min="4100" max="4100" width="10.5703125" style="47" customWidth="1"/>
    <col min="4101" max="4103" width="16.42578125" style="47" customWidth="1"/>
    <col min="4104" max="4104" width="15.28515625" style="47" customWidth="1"/>
    <col min="4105" max="4105" width="14.85546875" style="47" customWidth="1"/>
    <col min="4106" max="4106" width="8.7109375" style="47" customWidth="1"/>
    <col min="4107" max="4108" width="11.42578125" style="47"/>
    <col min="4109" max="4109" width="12.28515625" style="47" bestFit="1" customWidth="1"/>
    <col min="4110" max="4352" width="11.42578125" style="47"/>
    <col min="4353" max="4353" width="21.7109375" style="47" customWidth="1"/>
    <col min="4354" max="4355" width="9.140625" style="47" customWidth="1"/>
    <col min="4356" max="4356" width="10.5703125" style="47" customWidth="1"/>
    <col min="4357" max="4359" width="16.42578125" style="47" customWidth="1"/>
    <col min="4360" max="4360" width="15.28515625" style="47" customWidth="1"/>
    <col min="4361" max="4361" width="14.85546875" style="47" customWidth="1"/>
    <col min="4362" max="4362" width="8.7109375" style="47" customWidth="1"/>
    <col min="4363" max="4364" width="11.42578125" style="47"/>
    <col min="4365" max="4365" width="12.28515625" style="47" bestFit="1" customWidth="1"/>
    <col min="4366" max="4608" width="11.42578125" style="47"/>
    <col min="4609" max="4609" width="21.7109375" style="47" customWidth="1"/>
    <col min="4610" max="4611" width="9.140625" style="47" customWidth="1"/>
    <col min="4612" max="4612" width="10.5703125" style="47" customWidth="1"/>
    <col min="4613" max="4615" width="16.42578125" style="47" customWidth="1"/>
    <col min="4616" max="4616" width="15.28515625" style="47" customWidth="1"/>
    <col min="4617" max="4617" width="14.85546875" style="47" customWidth="1"/>
    <col min="4618" max="4618" width="8.7109375" style="47" customWidth="1"/>
    <col min="4619" max="4620" width="11.42578125" style="47"/>
    <col min="4621" max="4621" width="12.28515625" style="47" bestFit="1" customWidth="1"/>
    <col min="4622" max="4864" width="11.42578125" style="47"/>
    <col min="4865" max="4865" width="21.7109375" style="47" customWidth="1"/>
    <col min="4866" max="4867" width="9.140625" style="47" customWidth="1"/>
    <col min="4868" max="4868" width="10.5703125" style="47" customWidth="1"/>
    <col min="4869" max="4871" width="16.42578125" style="47" customWidth="1"/>
    <col min="4872" max="4872" width="15.28515625" style="47" customWidth="1"/>
    <col min="4873" max="4873" width="14.85546875" style="47" customWidth="1"/>
    <col min="4874" max="4874" width="8.7109375" style="47" customWidth="1"/>
    <col min="4875" max="4876" width="11.42578125" style="47"/>
    <col min="4877" max="4877" width="12.28515625" style="47" bestFit="1" customWidth="1"/>
    <col min="4878" max="5120" width="11.42578125" style="47"/>
    <col min="5121" max="5121" width="21.7109375" style="47" customWidth="1"/>
    <col min="5122" max="5123" width="9.140625" style="47" customWidth="1"/>
    <col min="5124" max="5124" width="10.5703125" style="47" customWidth="1"/>
    <col min="5125" max="5127" width="16.42578125" style="47" customWidth="1"/>
    <col min="5128" max="5128" width="15.28515625" style="47" customWidth="1"/>
    <col min="5129" max="5129" width="14.85546875" style="47" customWidth="1"/>
    <col min="5130" max="5130" width="8.7109375" style="47" customWidth="1"/>
    <col min="5131" max="5132" width="11.42578125" style="47"/>
    <col min="5133" max="5133" width="12.28515625" style="47" bestFit="1" customWidth="1"/>
    <col min="5134" max="5376" width="11.42578125" style="47"/>
    <col min="5377" max="5377" width="21.7109375" style="47" customWidth="1"/>
    <col min="5378" max="5379" width="9.140625" style="47" customWidth="1"/>
    <col min="5380" max="5380" width="10.5703125" style="47" customWidth="1"/>
    <col min="5381" max="5383" width="16.42578125" style="47" customWidth="1"/>
    <col min="5384" max="5384" width="15.28515625" style="47" customWidth="1"/>
    <col min="5385" max="5385" width="14.85546875" style="47" customWidth="1"/>
    <col min="5386" max="5386" width="8.7109375" style="47" customWidth="1"/>
    <col min="5387" max="5388" width="11.42578125" style="47"/>
    <col min="5389" max="5389" width="12.28515625" style="47" bestFit="1" customWidth="1"/>
    <col min="5390" max="5632" width="11.42578125" style="47"/>
    <col min="5633" max="5633" width="21.7109375" style="47" customWidth="1"/>
    <col min="5634" max="5635" width="9.140625" style="47" customWidth="1"/>
    <col min="5636" max="5636" width="10.5703125" style="47" customWidth="1"/>
    <col min="5637" max="5639" width="16.42578125" style="47" customWidth="1"/>
    <col min="5640" max="5640" width="15.28515625" style="47" customWidth="1"/>
    <col min="5641" max="5641" width="14.85546875" style="47" customWidth="1"/>
    <col min="5642" max="5642" width="8.7109375" style="47" customWidth="1"/>
    <col min="5643" max="5644" width="11.42578125" style="47"/>
    <col min="5645" max="5645" width="12.28515625" style="47" bestFit="1" customWidth="1"/>
    <col min="5646" max="5888" width="11.42578125" style="47"/>
    <col min="5889" max="5889" width="21.7109375" style="47" customWidth="1"/>
    <col min="5890" max="5891" width="9.140625" style="47" customWidth="1"/>
    <col min="5892" max="5892" width="10.5703125" style="47" customWidth="1"/>
    <col min="5893" max="5895" width="16.42578125" style="47" customWidth="1"/>
    <col min="5896" max="5896" width="15.28515625" style="47" customWidth="1"/>
    <col min="5897" max="5897" width="14.85546875" style="47" customWidth="1"/>
    <col min="5898" max="5898" width="8.7109375" style="47" customWidth="1"/>
    <col min="5899" max="5900" width="11.42578125" style="47"/>
    <col min="5901" max="5901" width="12.28515625" style="47" bestFit="1" customWidth="1"/>
    <col min="5902" max="6144" width="11.42578125" style="47"/>
    <col min="6145" max="6145" width="21.7109375" style="47" customWidth="1"/>
    <col min="6146" max="6147" width="9.140625" style="47" customWidth="1"/>
    <col min="6148" max="6148" width="10.5703125" style="47" customWidth="1"/>
    <col min="6149" max="6151" width="16.42578125" style="47" customWidth="1"/>
    <col min="6152" max="6152" width="15.28515625" style="47" customWidth="1"/>
    <col min="6153" max="6153" width="14.85546875" style="47" customWidth="1"/>
    <col min="6154" max="6154" width="8.7109375" style="47" customWidth="1"/>
    <col min="6155" max="6156" width="11.42578125" style="47"/>
    <col min="6157" max="6157" width="12.28515625" style="47" bestFit="1" customWidth="1"/>
    <col min="6158" max="6400" width="11.42578125" style="47"/>
    <col min="6401" max="6401" width="21.7109375" style="47" customWidth="1"/>
    <col min="6402" max="6403" width="9.140625" style="47" customWidth="1"/>
    <col min="6404" max="6404" width="10.5703125" style="47" customWidth="1"/>
    <col min="6405" max="6407" width="16.42578125" style="47" customWidth="1"/>
    <col min="6408" max="6408" width="15.28515625" style="47" customWidth="1"/>
    <col min="6409" max="6409" width="14.85546875" style="47" customWidth="1"/>
    <col min="6410" max="6410" width="8.7109375" style="47" customWidth="1"/>
    <col min="6411" max="6412" width="11.42578125" style="47"/>
    <col min="6413" max="6413" width="12.28515625" style="47" bestFit="1" customWidth="1"/>
    <col min="6414" max="6656" width="11.42578125" style="47"/>
    <col min="6657" max="6657" width="21.7109375" style="47" customWidth="1"/>
    <col min="6658" max="6659" width="9.140625" style="47" customWidth="1"/>
    <col min="6660" max="6660" width="10.5703125" style="47" customWidth="1"/>
    <col min="6661" max="6663" width="16.42578125" style="47" customWidth="1"/>
    <col min="6664" max="6664" width="15.28515625" style="47" customWidth="1"/>
    <col min="6665" max="6665" width="14.85546875" style="47" customWidth="1"/>
    <col min="6666" max="6666" width="8.7109375" style="47" customWidth="1"/>
    <col min="6667" max="6668" width="11.42578125" style="47"/>
    <col min="6669" max="6669" width="12.28515625" style="47" bestFit="1" customWidth="1"/>
    <col min="6670" max="6912" width="11.42578125" style="47"/>
    <col min="6913" max="6913" width="21.7109375" style="47" customWidth="1"/>
    <col min="6914" max="6915" width="9.140625" style="47" customWidth="1"/>
    <col min="6916" max="6916" width="10.5703125" style="47" customWidth="1"/>
    <col min="6917" max="6919" width="16.42578125" style="47" customWidth="1"/>
    <col min="6920" max="6920" width="15.28515625" style="47" customWidth="1"/>
    <col min="6921" max="6921" width="14.85546875" style="47" customWidth="1"/>
    <col min="6922" max="6922" width="8.7109375" style="47" customWidth="1"/>
    <col min="6923" max="6924" width="11.42578125" style="47"/>
    <col min="6925" max="6925" width="12.28515625" style="47" bestFit="1" customWidth="1"/>
    <col min="6926" max="7168" width="11.42578125" style="47"/>
    <col min="7169" max="7169" width="21.7109375" style="47" customWidth="1"/>
    <col min="7170" max="7171" width="9.140625" style="47" customWidth="1"/>
    <col min="7172" max="7172" width="10.5703125" style="47" customWidth="1"/>
    <col min="7173" max="7175" width="16.42578125" style="47" customWidth="1"/>
    <col min="7176" max="7176" width="15.28515625" style="47" customWidth="1"/>
    <col min="7177" max="7177" width="14.85546875" style="47" customWidth="1"/>
    <col min="7178" max="7178" width="8.7109375" style="47" customWidth="1"/>
    <col min="7179" max="7180" width="11.42578125" style="47"/>
    <col min="7181" max="7181" width="12.28515625" style="47" bestFit="1" customWidth="1"/>
    <col min="7182" max="7424" width="11.42578125" style="47"/>
    <col min="7425" max="7425" width="21.7109375" style="47" customWidth="1"/>
    <col min="7426" max="7427" width="9.140625" style="47" customWidth="1"/>
    <col min="7428" max="7428" width="10.5703125" style="47" customWidth="1"/>
    <col min="7429" max="7431" width="16.42578125" style="47" customWidth="1"/>
    <col min="7432" max="7432" width="15.28515625" style="47" customWidth="1"/>
    <col min="7433" max="7433" width="14.85546875" style="47" customWidth="1"/>
    <col min="7434" max="7434" width="8.7109375" style="47" customWidth="1"/>
    <col min="7435" max="7436" width="11.42578125" style="47"/>
    <col min="7437" max="7437" width="12.28515625" style="47" bestFit="1" customWidth="1"/>
    <col min="7438" max="7680" width="11.42578125" style="47"/>
    <col min="7681" max="7681" width="21.7109375" style="47" customWidth="1"/>
    <col min="7682" max="7683" width="9.140625" style="47" customWidth="1"/>
    <col min="7684" max="7684" width="10.5703125" style="47" customWidth="1"/>
    <col min="7685" max="7687" width="16.42578125" style="47" customWidth="1"/>
    <col min="7688" max="7688" width="15.28515625" style="47" customWidth="1"/>
    <col min="7689" max="7689" width="14.85546875" style="47" customWidth="1"/>
    <col min="7690" max="7690" width="8.7109375" style="47" customWidth="1"/>
    <col min="7691" max="7692" width="11.42578125" style="47"/>
    <col min="7693" max="7693" width="12.28515625" style="47" bestFit="1" customWidth="1"/>
    <col min="7694" max="7936" width="11.42578125" style="47"/>
    <col min="7937" max="7937" width="21.7109375" style="47" customWidth="1"/>
    <col min="7938" max="7939" width="9.140625" style="47" customWidth="1"/>
    <col min="7940" max="7940" width="10.5703125" style="47" customWidth="1"/>
    <col min="7941" max="7943" width="16.42578125" style="47" customWidth="1"/>
    <col min="7944" max="7944" width="15.28515625" style="47" customWidth="1"/>
    <col min="7945" max="7945" width="14.85546875" style="47" customWidth="1"/>
    <col min="7946" max="7946" width="8.7109375" style="47" customWidth="1"/>
    <col min="7947" max="7948" width="11.42578125" style="47"/>
    <col min="7949" max="7949" width="12.28515625" style="47" bestFit="1" customWidth="1"/>
    <col min="7950" max="8192" width="11.42578125" style="47"/>
    <col min="8193" max="8193" width="21.7109375" style="47" customWidth="1"/>
    <col min="8194" max="8195" width="9.140625" style="47" customWidth="1"/>
    <col min="8196" max="8196" width="10.5703125" style="47" customWidth="1"/>
    <col min="8197" max="8199" width="16.42578125" style="47" customWidth="1"/>
    <col min="8200" max="8200" width="15.28515625" style="47" customWidth="1"/>
    <col min="8201" max="8201" width="14.85546875" style="47" customWidth="1"/>
    <col min="8202" max="8202" width="8.7109375" style="47" customWidth="1"/>
    <col min="8203" max="8204" width="11.42578125" style="47"/>
    <col min="8205" max="8205" width="12.28515625" style="47" bestFit="1" customWidth="1"/>
    <col min="8206" max="8448" width="11.42578125" style="47"/>
    <col min="8449" max="8449" width="21.7109375" style="47" customWidth="1"/>
    <col min="8450" max="8451" width="9.140625" style="47" customWidth="1"/>
    <col min="8452" max="8452" width="10.5703125" style="47" customWidth="1"/>
    <col min="8453" max="8455" width="16.42578125" style="47" customWidth="1"/>
    <col min="8456" max="8456" width="15.28515625" style="47" customWidth="1"/>
    <col min="8457" max="8457" width="14.85546875" style="47" customWidth="1"/>
    <col min="8458" max="8458" width="8.7109375" style="47" customWidth="1"/>
    <col min="8459" max="8460" width="11.42578125" style="47"/>
    <col min="8461" max="8461" width="12.28515625" style="47" bestFit="1" customWidth="1"/>
    <col min="8462" max="8704" width="11.42578125" style="47"/>
    <col min="8705" max="8705" width="21.7109375" style="47" customWidth="1"/>
    <col min="8706" max="8707" width="9.140625" style="47" customWidth="1"/>
    <col min="8708" max="8708" width="10.5703125" style="47" customWidth="1"/>
    <col min="8709" max="8711" width="16.42578125" style="47" customWidth="1"/>
    <col min="8712" max="8712" width="15.28515625" style="47" customWidth="1"/>
    <col min="8713" max="8713" width="14.85546875" style="47" customWidth="1"/>
    <col min="8714" max="8714" width="8.7109375" style="47" customWidth="1"/>
    <col min="8715" max="8716" width="11.42578125" style="47"/>
    <col min="8717" max="8717" width="12.28515625" style="47" bestFit="1" customWidth="1"/>
    <col min="8718" max="8960" width="11.42578125" style="47"/>
    <col min="8961" max="8961" width="21.7109375" style="47" customWidth="1"/>
    <col min="8962" max="8963" width="9.140625" style="47" customWidth="1"/>
    <col min="8964" max="8964" width="10.5703125" style="47" customWidth="1"/>
    <col min="8965" max="8967" width="16.42578125" style="47" customWidth="1"/>
    <col min="8968" max="8968" width="15.28515625" style="47" customWidth="1"/>
    <col min="8969" max="8969" width="14.85546875" style="47" customWidth="1"/>
    <col min="8970" max="8970" width="8.7109375" style="47" customWidth="1"/>
    <col min="8971" max="8972" width="11.42578125" style="47"/>
    <col min="8973" max="8973" width="12.28515625" style="47" bestFit="1" customWidth="1"/>
    <col min="8974" max="9216" width="11.42578125" style="47"/>
    <col min="9217" max="9217" width="21.7109375" style="47" customWidth="1"/>
    <col min="9218" max="9219" width="9.140625" style="47" customWidth="1"/>
    <col min="9220" max="9220" width="10.5703125" style="47" customWidth="1"/>
    <col min="9221" max="9223" width="16.42578125" style="47" customWidth="1"/>
    <col min="9224" max="9224" width="15.28515625" style="47" customWidth="1"/>
    <col min="9225" max="9225" width="14.85546875" style="47" customWidth="1"/>
    <col min="9226" max="9226" width="8.7109375" style="47" customWidth="1"/>
    <col min="9227" max="9228" width="11.42578125" style="47"/>
    <col min="9229" max="9229" width="12.28515625" style="47" bestFit="1" customWidth="1"/>
    <col min="9230" max="9472" width="11.42578125" style="47"/>
    <col min="9473" max="9473" width="21.7109375" style="47" customWidth="1"/>
    <col min="9474" max="9475" width="9.140625" style="47" customWidth="1"/>
    <col min="9476" max="9476" width="10.5703125" style="47" customWidth="1"/>
    <col min="9477" max="9479" width="16.42578125" style="47" customWidth="1"/>
    <col min="9480" max="9480" width="15.28515625" style="47" customWidth="1"/>
    <col min="9481" max="9481" width="14.85546875" style="47" customWidth="1"/>
    <col min="9482" max="9482" width="8.7109375" style="47" customWidth="1"/>
    <col min="9483" max="9484" width="11.42578125" style="47"/>
    <col min="9485" max="9485" width="12.28515625" style="47" bestFit="1" customWidth="1"/>
    <col min="9486" max="9728" width="11.42578125" style="47"/>
    <col min="9729" max="9729" width="21.7109375" style="47" customWidth="1"/>
    <col min="9730" max="9731" width="9.140625" style="47" customWidth="1"/>
    <col min="9732" max="9732" width="10.5703125" style="47" customWidth="1"/>
    <col min="9733" max="9735" width="16.42578125" style="47" customWidth="1"/>
    <col min="9736" max="9736" width="15.28515625" style="47" customWidth="1"/>
    <col min="9737" max="9737" width="14.85546875" style="47" customWidth="1"/>
    <col min="9738" max="9738" width="8.7109375" style="47" customWidth="1"/>
    <col min="9739" max="9740" width="11.42578125" style="47"/>
    <col min="9741" max="9741" width="12.28515625" style="47" bestFit="1" customWidth="1"/>
    <col min="9742" max="9984" width="11.42578125" style="47"/>
    <col min="9985" max="9985" width="21.7109375" style="47" customWidth="1"/>
    <col min="9986" max="9987" width="9.140625" style="47" customWidth="1"/>
    <col min="9988" max="9988" width="10.5703125" style="47" customWidth="1"/>
    <col min="9989" max="9991" width="16.42578125" style="47" customWidth="1"/>
    <col min="9992" max="9992" width="15.28515625" style="47" customWidth="1"/>
    <col min="9993" max="9993" width="14.85546875" style="47" customWidth="1"/>
    <col min="9994" max="9994" width="8.7109375" style="47" customWidth="1"/>
    <col min="9995" max="9996" width="11.42578125" style="47"/>
    <col min="9997" max="9997" width="12.28515625" style="47" bestFit="1" customWidth="1"/>
    <col min="9998" max="10240" width="11.42578125" style="47"/>
    <col min="10241" max="10241" width="21.7109375" style="47" customWidth="1"/>
    <col min="10242" max="10243" width="9.140625" style="47" customWidth="1"/>
    <col min="10244" max="10244" width="10.5703125" style="47" customWidth="1"/>
    <col min="10245" max="10247" width="16.42578125" style="47" customWidth="1"/>
    <col min="10248" max="10248" width="15.28515625" style="47" customWidth="1"/>
    <col min="10249" max="10249" width="14.85546875" style="47" customWidth="1"/>
    <col min="10250" max="10250" width="8.7109375" style="47" customWidth="1"/>
    <col min="10251" max="10252" width="11.42578125" style="47"/>
    <col min="10253" max="10253" width="12.28515625" style="47" bestFit="1" customWidth="1"/>
    <col min="10254" max="10496" width="11.42578125" style="47"/>
    <col min="10497" max="10497" width="21.7109375" style="47" customWidth="1"/>
    <col min="10498" max="10499" width="9.140625" style="47" customWidth="1"/>
    <col min="10500" max="10500" width="10.5703125" style="47" customWidth="1"/>
    <col min="10501" max="10503" width="16.42578125" style="47" customWidth="1"/>
    <col min="10504" max="10504" width="15.28515625" style="47" customWidth="1"/>
    <col min="10505" max="10505" width="14.85546875" style="47" customWidth="1"/>
    <col min="10506" max="10506" width="8.7109375" style="47" customWidth="1"/>
    <col min="10507" max="10508" width="11.42578125" style="47"/>
    <col min="10509" max="10509" width="12.28515625" style="47" bestFit="1" customWidth="1"/>
    <col min="10510" max="10752" width="11.42578125" style="47"/>
    <col min="10753" max="10753" width="21.7109375" style="47" customWidth="1"/>
    <col min="10754" max="10755" width="9.140625" style="47" customWidth="1"/>
    <col min="10756" max="10756" width="10.5703125" style="47" customWidth="1"/>
    <col min="10757" max="10759" width="16.42578125" style="47" customWidth="1"/>
    <col min="10760" max="10760" width="15.28515625" style="47" customWidth="1"/>
    <col min="10761" max="10761" width="14.85546875" style="47" customWidth="1"/>
    <col min="10762" max="10762" width="8.7109375" style="47" customWidth="1"/>
    <col min="10763" max="10764" width="11.42578125" style="47"/>
    <col min="10765" max="10765" width="12.28515625" style="47" bestFit="1" customWidth="1"/>
    <col min="10766" max="11008" width="11.42578125" style="47"/>
    <col min="11009" max="11009" width="21.7109375" style="47" customWidth="1"/>
    <col min="11010" max="11011" width="9.140625" style="47" customWidth="1"/>
    <col min="11012" max="11012" width="10.5703125" style="47" customWidth="1"/>
    <col min="11013" max="11015" width="16.42578125" style="47" customWidth="1"/>
    <col min="11016" max="11016" width="15.28515625" style="47" customWidth="1"/>
    <col min="11017" max="11017" width="14.85546875" style="47" customWidth="1"/>
    <col min="11018" max="11018" width="8.7109375" style="47" customWidth="1"/>
    <col min="11019" max="11020" width="11.42578125" style="47"/>
    <col min="11021" max="11021" width="12.28515625" style="47" bestFit="1" customWidth="1"/>
    <col min="11022" max="11264" width="11.42578125" style="47"/>
    <col min="11265" max="11265" width="21.7109375" style="47" customWidth="1"/>
    <col min="11266" max="11267" width="9.140625" style="47" customWidth="1"/>
    <col min="11268" max="11268" width="10.5703125" style="47" customWidth="1"/>
    <col min="11269" max="11271" width="16.42578125" style="47" customWidth="1"/>
    <col min="11272" max="11272" width="15.28515625" style="47" customWidth="1"/>
    <col min="11273" max="11273" width="14.85546875" style="47" customWidth="1"/>
    <col min="11274" max="11274" width="8.7109375" style="47" customWidth="1"/>
    <col min="11275" max="11276" width="11.42578125" style="47"/>
    <col min="11277" max="11277" width="12.28515625" style="47" bestFit="1" customWidth="1"/>
    <col min="11278" max="11520" width="11.42578125" style="47"/>
    <col min="11521" max="11521" width="21.7109375" style="47" customWidth="1"/>
    <col min="11522" max="11523" width="9.140625" style="47" customWidth="1"/>
    <col min="11524" max="11524" width="10.5703125" style="47" customWidth="1"/>
    <col min="11525" max="11527" width="16.42578125" style="47" customWidth="1"/>
    <col min="11528" max="11528" width="15.28515625" style="47" customWidth="1"/>
    <col min="11529" max="11529" width="14.85546875" style="47" customWidth="1"/>
    <col min="11530" max="11530" width="8.7109375" style="47" customWidth="1"/>
    <col min="11531" max="11532" width="11.42578125" style="47"/>
    <col min="11533" max="11533" width="12.28515625" style="47" bestFit="1" customWidth="1"/>
    <col min="11534" max="11776" width="11.42578125" style="47"/>
    <col min="11777" max="11777" width="21.7109375" style="47" customWidth="1"/>
    <col min="11778" max="11779" width="9.140625" style="47" customWidth="1"/>
    <col min="11780" max="11780" width="10.5703125" style="47" customWidth="1"/>
    <col min="11781" max="11783" width="16.42578125" style="47" customWidth="1"/>
    <col min="11784" max="11784" width="15.28515625" style="47" customWidth="1"/>
    <col min="11785" max="11785" width="14.85546875" style="47" customWidth="1"/>
    <col min="11786" max="11786" width="8.7109375" style="47" customWidth="1"/>
    <col min="11787" max="11788" width="11.42578125" style="47"/>
    <col min="11789" max="11789" width="12.28515625" style="47" bestFit="1" customWidth="1"/>
    <col min="11790" max="12032" width="11.42578125" style="47"/>
    <col min="12033" max="12033" width="21.7109375" style="47" customWidth="1"/>
    <col min="12034" max="12035" width="9.140625" style="47" customWidth="1"/>
    <col min="12036" max="12036" width="10.5703125" style="47" customWidth="1"/>
    <col min="12037" max="12039" width="16.42578125" style="47" customWidth="1"/>
    <col min="12040" max="12040" width="15.28515625" style="47" customWidth="1"/>
    <col min="12041" max="12041" width="14.85546875" style="47" customWidth="1"/>
    <col min="12042" max="12042" width="8.7109375" style="47" customWidth="1"/>
    <col min="12043" max="12044" width="11.42578125" style="47"/>
    <col min="12045" max="12045" width="12.28515625" style="47" bestFit="1" customWidth="1"/>
    <col min="12046" max="12288" width="11.42578125" style="47"/>
    <col min="12289" max="12289" width="21.7109375" style="47" customWidth="1"/>
    <col min="12290" max="12291" width="9.140625" style="47" customWidth="1"/>
    <col min="12292" max="12292" width="10.5703125" style="47" customWidth="1"/>
    <col min="12293" max="12295" width="16.42578125" style="47" customWidth="1"/>
    <col min="12296" max="12296" width="15.28515625" style="47" customWidth="1"/>
    <col min="12297" max="12297" width="14.85546875" style="47" customWidth="1"/>
    <col min="12298" max="12298" width="8.7109375" style="47" customWidth="1"/>
    <col min="12299" max="12300" width="11.42578125" style="47"/>
    <col min="12301" max="12301" width="12.28515625" style="47" bestFit="1" customWidth="1"/>
    <col min="12302" max="12544" width="11.42578125" style="47"/>
    <col min="12545" max="12545" width="21.7109375" style="47" customWidth="1"/>
    <col min="12546" max="12547" width="9.140625" style="47" customWidth="1"/>
    <col min="12548" max="12548" width="10.5703125" style="47" customWidth="1"/>
    <col min="12549" max="12551" width="16.42578125" style="47" customWidth="1"/>
    <col min="12552" max="12552" width="15.28515625" style="47" customWidth="1"/>
    <col min="12553" max="12553" width="14.85546875" style="47" customWidth="1"/>
    <col min="12554" max="12554" width="8.7109375" style="47" customWidth="1"/>
    <col min="12555" max="12556" width="11.42578125" style="47"/>
    <col min="12557" max="12557" width="12.28515625" style="47" bestFit="1" customWidth="1"/>
    <col min="12558" max="12800" width="11.42578125" style="47"/>
    <col min="12801" max="12801" width="21.7109375" style="47" customWidth="1"/>
    <col min="12802" max="12803" width="9.140625" style="47" customWidth="1"/>
    <col min="12804" max="12804" width="10.5703125" style="47" customWidth="1"/>
    <col min="12805" max="12807" width="16.42578125" style="47" customWidth="1"/>
    <col min="12808" max="12808" width="15.28515625" style="47" customWidth="1"/>
    <col min="12809" max="12809" width="14.85546875" style="47" customWidth="1"/>
    <col min="12810" max="12810" width="8.7109375" style="47" customWidth="1"/>
    <col min="12811" max="12812" width="11.42578125" style="47"/>
    <col min="12813" max="12813" width="12.28515625" style="47" bestFit="1" customWidth="1"/>
    <col min="12814" max="13056" width="11.42578125" style="47"/>
    <col min="13057" max="13057" width="21.7109375" style="47" customWidth="1"/>
    <col min="13058" max="13059" width="9.140625" style="47" customWidth="1"/>
    <col min="13060" max="13060" width="10.5703125" style="47" customWidth="1"/>
    <col min="13061" max="13063" width="16.42578125" style="47" customWidth="1"/>
    <col min="13064" max="13064" width="15.28515625" style="47" customWidth="1"/>
    <col min="13065" max="13065" width="14.85546875" style="47" customWidth="1"/>
    <col min="13066" max="13066" width="8.7109375" style="47" customWidth="1"/>
    <col min="13067" max="13068" width="11.42578125" style="47"/>
    <col min="13069" max="13069" width="12.28515625" style="47" bestFit="1" customWidth="1"/>
    <col min="13070" max="13312" width="11.42578125" style="47"/>
    <col min="13313" max="13313" width="21.7109375" style="47" customWidth="1"/>
    <col min="13314" max="13315" width="9.140625" style="47" customWidth="1"/>
    <col min="13316" max="13316" width="10.5703125" style="47" customWidth="1"/>
    <col min="13317" max="13319" width="16.42578125" style="47" customWidth="1"/>
    <col min="13320" max="13320" width="15.28515625" style="47" customWidth="1"/>
    <col min="13321" max="13321" width="14.85546875" style="47" customWidth="1"/>
    <col min="13322" max="13322" width="8.7109375" style="47" customWidth="1"/>
    <col min="13323" max="13324" width="11.42578125" style="47"/>
    <col min="13325" max="13325" width="12.28515625" style="47" bestFit="1" customWidth="1"/>
    <col min="13326" max="13568" width="11.42578125" style="47"/>
    <col min="13569" max="13569" width="21.7109375" style="47" customWidth="1"/>
    <col min="13570" max="13571" width="9.140625" style="47" customWidth="1"/>
    <col min="13572" max="13572" width="10.5703125" style="47" customWidth="1"/>
    <col min="13573" max="13575" width="16.42578125" style="47" customWidth="1"/>
    <col min="13576" max="13576" width="15.28515625" style="47" customWidth="1"/>
    <col min="13577" max="13577" width="14.85546875" style="47" customWidth="1"/>
    <col min="13578" max="13578" width="8.7109375" style="47" customWidth="1"/>
    <col min="13579" max="13580" width="11.42578125" style="47"/>
    <col min="13581" max="13581" width="12.28515625" style="47" bestFit="1" customWidth="1"/>
    <col min="13582" max="13824" width="11.42578125" style="47"/>
    <col min="13825" max="13825" width="21.7109375" style="47" customWidth="1"/>
    <col min="13826" max="13827" width="9.140625" style="47" customWidth="1"/>
    <col min="13828" max="13828" width="10.5703125" style="47" customWidth="1"/>
    <col min="13829" max="13831" width="16.42578125" style="47" customWidth="1"/>
    <col min="13832" max="13832" width="15.28515625" style="47" customWidth="1"/>
    <col min="13833" max="13833" width="14.85546875" style="47" customWidth="1"/>
    <col min="13834" max="13834" width="8.7109375" style="47" customWidth="1"/>
    <col min="13835" max="13836" width="11.42578125" style="47"/>
    <col min="13837" max="13837" width="12.28515625" style="47" bestFit="1" customWidth="1"/>
    <col min="13838" max="14080" width="11.42578125" style="47"/>
    <col min="14081" max="14081" width="21.7109375" style="47" customWidth="1"/>
    <col min="14082" max="14083" width="9.140625" style="47" customWidth="1"/>
    <col min="14084" max="14084" width="10.5703125" style="47" customWidth="1"/>
    <col min="14085" max="14087" width="16.42578125" style="47" customWidth="1"/>
    <col min="14088" max="14088" width="15.28515625" style="47" customWidth="1"/>
    <col min="14089" max="14089" width="14.85546875" style="47" customWidth="1"/>
    <col min="14090" max="14090" width="8.7109375" style="47" customWidth="1"/>
    <col min="14091" max="14092" width="11.42578125" style="47"/>
    <col min="14093" max="14093" width="12.28515625" style="47" bestFit="1" customWidth="1"/>
    <col min="14094" max="14336" width="11.42578125" style="47"/>
    <col min="14337" max="14337" width="21.7109375" style="47" customWidth="1"/>
    <col min="14338" max="14339" width="9.140625" style="47" customWidth="1"/>
    <col min="14340" max="14340" width="10.5703125" style="47" customWidth="1"/>
    <col min="14341" max="14343" width="16.42578125" style="47" customWidth="1"/>
    <col min="14344" max="14344" width="15.28515625" style="47" customWidth="1"/>
    <col min="14345" max="14345" width="14.85546875" style="47" customWidth="1"/>
    <col min="14346" max="14346" width="8.7109375" style="47" customWidth="1"/>
    <col min="14347" max="14348" width="11.42578125" style="47"/>
    <col min="14349" max="14349" width="12.28515625" style="47" bestFit="1" customWidth="1"/>
    <col min="14350" max="14592" width="11.42578125" style="47"/>
    <col min="14593" max="14593" width="21.7109375" style="47" customWidth="1"/>
    <col min="14594" max="14595" width="9.140625" style="47" customWidth="1"/>
    <col min="14596" max="14596" width="10.5703125" style="47" customWidth="1"/>
    <col min="14597" max="14599" width="16.42578125" style="47" customWidth="1"/>
    <col min="14600" max="14600" width="15.28515625" style="47" customWidth="1"/>
    <col min="14601" max="14601" width="14.85546875" style="47" customWidth="1"/>
    <col min="14602" max="14602" width="8.7109375" style="47" customWidth="1"/>
    <col min="14603" max="14604" width="11.42578125" style="47"/>
    <col min="14605" max="14605" width="12.28515625" style="47" bestFit="1" customWidth="1"/>
    <col min="14606" max="14848" width="11.42578125" style="47"/>
    <col min="14849" max="14849" width="21.7109375" style="47" customWidth="1"/>
    <col min="14850" max="14851" width="9.140625" style="47" customWidth="1"/>
    <col min="14852" max="14852" width="10.5703125" style="47" customWidth="1"/>
    <col min="14853" max="14855" width="16.42578125" style="47" customWidth="1"/>
    <col min="14856" max="14856" width="15.28515625" style="47" customWidth="1"/>
    <col min="14857" max="14857" width="14.85546875" style="47" customWidth="1"/>
    <col min="14858" max="14858" width="8.7109375" style="47" customWidth="1"/>
    <col min="14859" max="14860" width="11.42578125" style="47"/>
    <col min="14861" max="14861" width="12.28515625" style="47" bestFit="1" customWidth="1"/>
    <col min="14862" max="15104" width="11.42578125" style="47"/>
    <col min="15105" max="15105" width="21.7109375" style="47" customWidth="1"/>
    <col min="15106" max="15107" width="9.140625" style="47" customWidth="1"/>
    <col min="15108" max="15108" width="10.5703125" style="47" customWidth="1"/>
    <col min="15109" max="15111" width="16.42578125" style="47" customWidth="1"/>
    <col min="15112" max="15112" width="15.28515625" style="47" customWidth="1"/>
    <col min="15113" max="15113" width="14.85546875" style="47" customWidth="1"/>
    <col min="15114" max="15114" width="8.7109375" style="47" customWidth="1"/>
    <col min="15115" max="15116" width="11.42578125" style="47"/>
    <col min="15117" max="15117" width="12.28515625" style="47" bestFit="1" customWidth="1"/>
    <col min="15118" max="15360" width="11.42578125" style="47"/>
    <col min="15361" max="15361" width="21.7109375" style="47" customWidth="1"/>
    <col min="15362" max="15363" width="9.140625" style="47" customWidth="1"/>
    <col min="15364" max="15364" width="10.5703125" style="47" customWidth="1"/>
    <col min="15365" max="15367" width="16.42578125" style="47" customWidth="1"/>
    <col min="15368" max="15368" width="15.28515625" style="47" customWidth="1"/>
    <col min="15369" max="15369" width="14.85546875" style="47" customWidth="1"/>
    <col min="15370" max="15370" width="8.7109375" style="47" customWidth="1"/>
    <col min="15371" max="15372" width="11.42578125" style="47"/>
    <col min="15373" max="15373" width="12.28515625" style="47" bestFit="1" customWidth="1"/>
    <col min="15374" max="15616" width="11.42578125" style="47"/>
    <col min="15617" max="15617" width="21.7109375" style="47" customWidth="1"/>
    <col min="15618" max="15619" width="9.140625" style="47" customWidth="1"/>
    <col min="15620" max="15620" width="10.5703125" style="47" customWidth="1"/>
    <col min="15621" max="15623" width="16.42578125" style="47" customWidth="1"/>
    <col min="15624" max="15624" width="15.28515625" style="47" customWidth="1"/>
    <col min="15625" max="15625" width="14.85546875" style="47" customWidth="1"/>
    <col min="15626" max="15626" width="8.7109375" style="47" customWidth="1"/>
    <col min="15627" max="15628" width="11.42578125" style="47"/>
    <col min="15629" max="15629" width="12.28515625" style="47" bestFit="1" customWidth="1"/>
    <col min="15630" max="15872" width="11.42578125" style="47"/>
    <col min="15873" max="15873" width="21.7109375" style="47" customWidth="1"/>
    <col min="15874" max="15875" width="9.140625" style="47" customWidth="1"/>
    <col min="15876" max="15876" width="10.5703125" style="47" customWidth="1"/>
    <col min="15877" max="15879" width="16.42578125" style="47" customWidth="1"/>
    <col min="15880" max="15880" width="15.28515625" style="47" customWidth="1"/>
    <col min="15881" max="15881" width="14.85546875" style="47" customWidth="1"/>
    <col min="15882" max="15882" width="8.7109375" style="47" customWidth="1"/>
    <col min="15883" max="15884" width="11.42578125" style="47"/>
    <col min="15885" max="15885" width="12.28515625" style="47" bestFit="1" customWidth="1"/>
    <col min="15886" max="16128" width="11.42578125" style="47"/>
    <col min="16129" max="16129" width="21.7109375" style="47" customWidth="1"/>
    <col min="16130" max="16131" width="9.140625" style="47" customWidth="1"/>
    <col min="16132" max="16132" width="10.5703125" style="47" customWidth="1"/>
    <col min="16133" max="16135" width="16.42578125" style="47" customWidth="1"/>
    <col min="16136" max="16136" width="15.28515625" style="47" customWidth="1"/>
    <col min="16137" max="16137" width="14.85546875" style="47" customWidth="1"/>
    <col min="16138" max="16138" width="8.7109375" style="47" customWidth="1"/>
    <col min="16139" max="16140" width="11.42578125" style="47"/>
    <col min="16141" max="16141" width="12.28515625" style="47" bestFit="1" customWidth="1"/>
    <col min="16142" max="16384" width="11.42578125" style="47"/>
  </cols>
  <sheetData>
    <row r="1" spans="1:12" ht="15.75">
      <c r="A1" s="428" t="s">
        <v>316</v>
      </c>
      <c r="B1" s="428"/>
      <c r="C1" s="428"/>
      <c r="D1" s="428"/>
      <c r="E1" s="428"/>
      <c r="F1" s="428"/>
      <c r="G1" s="428"/>
      <c r="H1" s="428"/>
      <c r="I1" s="428"/>
      <c r="J1" s="428"/>
    </row>
    <row r="2" spans="1:12" ht="6.75" customHeight="1"/>
    <row r="3" spans="1:12">
      <c r="A3" s="281"/>
      <c r="B3" s="429" t="s">
        <v>81</v>
      </c>
      <c r="C3" s="429"/>
      <c r="D3" s="429" t="s">
        <v>66</v>
      </c>
      <c r="E3" s="429"/>
      <c r="F3" s="429"/>
      <c r="G3" s="429"/>
      <c r="H3" s="429"/>
      <c r="I3" s="429"/>
      <c r="J3" s="430"/>
    </row>
    <row r="4" spans="1:12" ht="62.25" customHeight="1">
      <c r="A4" s="295"/>
      <c r="B4" s="296" t="s">
        <v>67</v>
      </c>
      <c r="C4" s="296" t="s">
        <v>68</v>
      </c>
      <c r="D4" s="297" t="s">
        <v>69</v>
      </c>
      <c r="E4" s="297" t="s">
        <v>210</v>
      </c>
      <c r="F4" s="298" t="s">
        <v>70</v>
      </c>
      <c r="G4" s="297" t="s">
        <v>71</v>
      </c>
      <c r="H4" s="299" t="s">
        <v>243</v>
      </c>
      <c r="I4" s="298" t="s">
        <v>72</v>
      </c>
      <c r="J4" s="300" t="s">
        <v>42</v>
      </c>
    </row>
    <row r="5" spans="1:12" ht="20.25" customHeight="1">
      <c r="A5" s="304" t="s">
        <v>73</v>
      </c>
      <c r="B5" s="431">
        <v>15780</v>
      </c>
      <c r="C5" s="431">
        <v>10229</v>
      </c>
      <c r="D5" s="305">
        <f>D6+D7+D8+D9+D10+D11</f>
        <v>375</v>
      </c>
      <c r="E5" s="305">
        <f>E6+E7+E8+E9+E10+E11</f>
        <v>613</v>
      </c>
      <c r="F5" s="305">
        <f>SUM(D5:E5)</f>
        <v>988</v>
      </c>
      <c r="G5" s="305">
        <f>G6+G7+G8+G9+G10+G11</f>
        <v>246</v>
      </c>
      <c r="H5" s="305">
        <f>H6+H7+H8+H9+H10+H11</f>
        <v>124</v>
      </c>
      <c r="I5" s="305">
        <f>SUM(G5:H5)</f>
        <v>370</v>
      </c>
      <c r="J5" s="306">
        <f>F5+I5</f>
        <v>1358</v>
      </c>
    </row>
    <row r="6" spans="1:12" ht="28.5" customHeight="1">
      <c r="A6" s="284" t="s">
        <v>74</v>
      </c>
      <c r="B6" s="432"/>
      <c r="C6" s="432"/>
      <c r="D6" s="285">
        <v>103</v>
      </c>
      <c r="E6" s="285">
        <v>85</v>
      </c>
      <c r="F6" s="282">
        <f t="shared" ref="F6:F11" si="0">SUM(D6:E6)</f>
        <v>188</v>
      </c>
      <c r="G6" s="285">
        <v>184</v>
      </c>
      <c r="H6" s="285">
        <v>8</v>
      </c>
      <c r="I6" s="282">
        <f t="shared" ref="I6:I25" si="1">SUM(G6:H6)</f>
        <v>192</v>
      </c>
      <c r="J6" s="283">
        <f t="shared" ref="J6:J11" si="2">F6+I6</f>
        <v>380</v>
      </c>
    </row>
    <row r="7" spans="1:12" ht="20.25" customHeight="1">
      <c r="A7" s="286" t="s">
        <v>75</v>
      </c>
      <c r="B7" s="432"/>
      <c r="C7" s="432"/>
      <c r="D7" s="285">
        <v>108</v>
      </c>
      <c r="E7" s="285">
        <v>191</v>
      </c>
      <c r="F7" s="282">
        <f t="shared" si="0"/>
        <v>299</v>
      </c>
      <c r="G7" s="285">
        <v>0</v>
      </c>
      <c r="H7" s="285">
        <v>0</v>
      </c>
      <c r="I7" s="282">
        <f t="shared" si="1"/>
        <v>0</v>
      </c>
      <c r="J7" s="283">
        <f t="shared" si="2"/>
        <v>299</v>
      </c>
    </row>
    <row r="8" spans="1:12" ht="20.25" customHeight="1">
      <c r="A8" s="286" t="s">
        <v>76</v>
      </c>
      <c r="B8" s="432"/>
      <c r="C8" s="432"/>
      <c r="D8" s="285">
        <v>128</v>
      </c>
      <c r="E8" s="285">
        <v>80</v>
      </c>
      <c r="F8" s="282">
        <f t="shared" si="0"/>
        <v>208</v>
      </c>
      <c r="G8" s="285">
        <v>0</v>
      </c>
      <c r="H8" s="285">
        <v>94</v>
      </c>
      <c r="I8" s="282">
        <f t="shared" si="1"/>
        <v>94</v>
      </c>
      <c r="J8" s="283">
        <f t="shared" si="2"/>
        <v>302</v>
      </c>
    </row>
    <row r="9" spans="1:12" ht="20.25" customHeight="1">
      <c r="A9" s="284" t="s">
        <v>77</v>
      </c>
      <c r="B9" s="432"/>
      <c r="C9" s="432"/>
      <c r="D9" s="285">
        <v>12</v>
      </c>
      <c r="E9" s="285">
        <v>73</v>
      </c>
      <c r="F9" s="282">
        <f t="shared" si="0"/>
        <v>85</v>
      </c>
      <c r="G9" s="285">
        <v>62</v>
      </c>
      <c r="H9" s="285">
        <v>12</v>
      </c>
      <c r="I9" s="282">
        <f t="shared" si="1"/>
        <v>74</v>
      </c>
      <c r="J9" s="283">
        <f t="shared" si="2"/>
        <v>159</v>
      </c>
    </row>
    <row r="10" spans="1:12" ht="20.25" customHeight="1">
      <c r="A10" s="287" t="s">
        <v>78</v>
      </c>
      <c r="B10" s="432"/>
      <c r="C10" s="432"/>
      <c r="D10" s="285">
        <v>4</v>
      </c>
      <c r="E10" s="285">
        <v>167</v>
      </c>
      <c r="F10" s="282">
        <f t="shared" si="0"/>
        <v>171</v>
      </c>
      <c r="G10" s="285">
        <v>0</v>
      </c>
      <c r="H10" s="285">
        <v>0</v>
      </c>
      <c r="I10" s="282">
        <f t="shared" si="1"/>
        <v>0</v>
      </c>
      <c r="J10" s="283">
        <f t="shared" si="2"/>
        <v>171</v>
      </c>
    </row>
    <row r="11" spans="1:12" ht="20.25" customHeight="1">
      <c r="A11" s="307" t="s">
        <v>79</v>
      </c>
      <c r="B11" s="433"/>
      <c r="C11" s="433"/>
      <c r="D11" s="308">
        <v>20</v>
      </c>
      <c r="E11" s="308">
        <v>17</v>
      </c>
      <c r="F11" s="309">
        <f t="shared" si="0"/>
        <v>37</v>
      </c>
      <c r="G11" s="308">
        <v>0</v>
      </c>
      <c r="H11" s="308">
        <v>10</v>
      </c>
      <c r="I11" s="309">
        <f t="shared" si="1"/>
        <v>10</v>
      </c>
      <c r="J11" s="292">
        <f t="shared" si="2"/>
        <v>47</v>
      </c>
      <c r="L11" s="111"/>
    </row>
    <row r="12" spans="1:12" ht="20.25" customHeight="1">
      <c r="A12" s="301" t="s">
        <v>56</v>
      </c>
      <c r="B12" s="302">
        <v>1906</v>
      </c>
      <c r="C12" s="302">
        <v>1839</v>
      </c>
      <c r="D12" s="303">
        <v>36</v>
      </c>
      <c r="E12" s="303">
        <v>130</v>
      </c>
      <c r="F12" s="293">
        <f>SUM(D12:E12)</f>
        <v>166</v>
      </c>
      <c r="G12" s="303">
        <v>169</v>
      </c>
      <c r="H12" s="303">
        <v>12</v>
      </c>
      <c r="I12" s="293">
        <f t="shared" si="1"/>
        <v>181</v>
      </c>
      <c r="J12" s="294">
        <f>F12+I12</f>
        <v>347</v>
      </c>
    </row>
    <row r="13" spans="1:12" ht="20.25" customHeight="1">
      <c r="A13" s="288" t="s">
        <v>17</v>
      </c>
      <c r="B13" s="289">
        <v>960</v>
      </c>
      <c r="C13" s="289">
        <v>766</v>
      </c>
      <c r="D13" s="285">
        <v>39</v>
      </c>
      <c r="E13" s="285">
        <v>45</v>
      </c>
      <c r="F13" s="282">
        <f t="shared" ref="F13:F25" si="3">SUM(D13:E13)</f>
        <v>84</v>
      </c>
      <c r="G13" s="285">
        <v>25</v>
      </c>
      <c r="H13" s="285">
        <v>8</v>
      </c>
      <c r="I13" s="293">
        <f t="shared" si="1"/>
        <v>33</v>
      </c>
      <c r="J13" s="283">
        <f t="shared" ref="J13:J25" si="4">F13+I13</f>
        <v>117</v>
      </c>
    </row>
    <row r="14" spans="1:12" ht="20.25" customHeight="1">
      <c r="A14" s="288" t="s">
        <v>58</v>
      </c>
      <c r="B14" s="289">
        <v>2010</v>
      </c>
      <c r="C14" s="289">
        <v>1836</v>
      </c>
      <c r="D14" s="285">
        <v>91</v>
      </c>
      <c r="E14" s="285">
        <v>148</v>
      </c>
      <c r="F14" s="282">
        <f t="shared" si="3"/>
        <v>239</v>
      </c>
      <c r="G14" s="285">
        <v>40</v>
      </c>
      <c r="H14" s="285">
        <v>25</v>
      </c>
      <c r="I14" s="282">
        <f t="shared" si="1"/>
        <v>65</v>
      </c>
      <c r="J14" s="283">
        <f t="shared" si="4"/>
        <v>304</v>
      </c>
    </row>
    <row r="15" spans="1:12" ht="20.25" customHeight="1">
      <c r="A15" s="288" t="s">
        <v>19</v>
      </c>
      <c r="B15" s="289">
        <v>1247</v>
      </c>
      <c r="C15" s="289">
        <v>1087</v>
      </c>
      <c r="D15" s="285">
        <v>73</v>
      </c>
      <c r="E15" s="285">
        <v>74</v>
      </c>
      <c r="F15" s="282">
        <f t="shared" si="3"/>
        <v>147</v>
      </c>
      <c r="G15" s="285">
        <v>50</v>
      </c>
      <c r="H15" s="285">
        <v>30</v>
      </c>
      <c r="I15" s="282">
        <f t="shared" si="1"/>
        <v>80</v>
      </c>
      <c r="J15" s="283">
        <f t="shared" si="4"/>
        <v>227</v>
      </c>
    </row>
    <row r="16" spans="1:12" ht="20.25" customHeight="1">
      <c r="A16" s="288" t="s">
        <v>59</v>
      </c>
      <c r="B16" s="289">
        <v>1240</v>
      </c>
      <c r="C16" s="289">
        <v>1028</v>
      </c>
      <c r="D16" s="285">
        <v>65</v>
      </c>
      <c r="E16" s="285">
        <v>83</v>
      </c>
      <c r="F16" s="282">
        <f t="shared" si="3"/>
        <v>148</v>
      </c>
      <c r="G16" s="285">
        <v>120</v>
      </c>
      <c r="H16" s="285">
        <v>65</v>
      </c>
      <c r="I16" s="282">
        <f t="shared" si="1"/>
        <v>185</v>
      </c>
      <c r="J16" s="283">
        <f t="shared" si="4"/>
        <v>333</v>
      </c>
    </row>
    <row r="17" spans="1:13" ht="20.25" customHeight="1">
      <c r="A17" s="288" t="s">
        <v>20</v>
      </c>
      <c r="B17" s="289">
        <v>980</v>
      </c>
      <c r="C17" s="289">
        <v>882</v>
      </c>
      <c r="D17" s="285">
        <v>27</v>
      </c>
      <c r="E17" s="285">
        <v>30</v>
      </c>
      <c r="F17" s="282">
        <f t="shared" si="3"/>
        <v>57</v>
      </c>
      <c r="G17" s="285">
        <v>120</v>
      </c>
      <c r="H17" s="285">
        <v>20</v>
      </c>
      <c r="I17" s="282">
        <f t="shared" si="1"/>
        <v>140</v>
      </c>
      <c r="J17" s="283">
        <f t="shared" si="4"/>
        <v>197</v>
      </c>
    </row>
    <row r="18" spans="1:13" ht="20.25" customHeight="1">
      <c r="A18" s="288" t="s">
        <v>22</v>
      </c>
      <c r="B18" s="289">
        <v>1916</v>
      </c>
      <c r="C18" s="289">
        <v>1247</v>
      </c>
      <c r="D18" s="285">
        <v>48</v>
      </c>
      <c r="E18" s="285">
        <v>57</v>
      </c>
      <c r="F18" s="282">
        <f t="shared" si="3"/>
        <v>105</v>
      </c>
      <c r="G18" s="285">
        <v>136</v>
      </c>
      <c r="H18" s="285">
        <v>44</v>
      </c>
      <c r="I18" s="282">
        <f t="shared" si="1"/>
        <v>180</v>
      </c>
      <c r="J18" s="283">
        <f t="shared" si="4"/>
        <v>285</v>
      </c>
    </row>
    <row r="19" spans="1:13" ht="20.25" customHeight="1">
      <c r="A19" s="288" t="s">
        <v>23</v>
      </c>
      <c r="B19" s="289">
        <v>1216</v>
      </c>
      <c r="C19" s="289">
        <v>856</v>
      </c>
      <c r="D19" s="285">
        <v>100</v>
      </c>
      <c r="E19" s="285">
        <v>39</v>
      </c>
      <c r="F19" s="282">
        <f t="shared" si="3"/>
        <v>139</v>
      </c>
      <c r="G19" s="285">
        <v>36</v>
      </c>
      <c r="H19" s="285">
        <v>100</v>
      </c>
      <c r="I19" s="282">
        <f t="shared" si="1"/>
        <v>136</v>
      </c>
      <c r="J19" s="283">
        <f t="shared" si="4"/>
        <v>275</v>
      </c>
    </row>
    <row r="20" spans="1:13" ht="20.25" customHeight="1">
      <c r="A20" s="288" t="s">
        <v>24</v>
      </c>
      <c r="B20" s="289">
        <v>1519</v>
      </c>
      <c r="C20" s="289">
        <v>1200</v>
      </c>
      <c r="D20" s="285">
        <v>78</v>
      </c>
      <c r="E20" s="285">
        <v>70</v>
      </c>
      <c r="F20" s="282">
        <f t="shared" si="3"/>
        <v>148</v>
      </c>
      <c r="G20" s="285">
        <v>95</v>
      </c>
      <c r="H20" s="285">
        <v>28</v>
      </c>
      <c r="I20" s="282">
        <f t="shared" si="1"/>
        <v>123</v>
      </c>
      <c r="J20" s="283">
        <f t="shared" si="4"/>
        <v>271</v>
      </c>
      <c r="M20" s="399"/>
    </row>
    <row r="21" spans="1:13" ht="20.25" customHeight="1">
      <c r="A21" s="288" t="s">
        <v>61</v>
      </c>
      <c r="B21" s="289">
        <v>300</v>
      </c>
      <c r="C21" s="289">
        <v>270</v>
      </c>
      <c r="D21" s="285">
        <v>12</v>
      </c>
      <c r="E21" s="285">
        <v>15</v>
      </c>
      <c r="F21" s="282">
        <f t="shared" si="3"/>
        <v>27</v>
      </c>
      <c r="G21" s="285">
        <v>0</v>
      </c>
      <c r="H21" s="285">
        <v>30</v>
      </c>
      <c r="I21" s="282">
        <f t="shared" si="1"/>
        <v>30</v>
      </c>
      <c r="J21" s="283">
        <f t="shared" si="4"/>
        <v>57</v>
      </c>
    </row>
    <row r="22" spans="1:13" ht="20.25" customHeight="1">
      <c r="A22" s="288" t="s">
        <v>175</v>
      </c>
      <c r="B22" s="289">
        <v>400</v>
      </c>
      <c r="C22" s="289">
        <v>350</v>
      </c>
      <c r="D22" s="285">
        <v>38</v>
      </c>
      <c r="E22" s="285">
        <v>32</v>
      </c>
      <c r="F22" s="282">
        <f t="shared" si="3"/>
        <v>70</v>
      </c>
      <c r="G22" s="285">
        <v>0</v>
      </c>
      <c r="H22" s="285">
        <v>30</v>
      </c>
      <c r="I22" s="282">
        <f t="shared" si="1"/>
        <v>30</v>
      </c>
      <c r="J22" s="283">
        <f t="shared" si="4"/>
        <v>100</v>
      </c>
      <c r="K22" s="67"/>
    </row>
    <row r="23" spans="1:13" ht="20.25" customHeight="1">
      <c r="A23" s="288" t="s">
        <v>142</v>
      </c>
      <c r="B23" s="290">
        <v>1378</v>
      </c>
      <c r="C23" s="291">
        <v>1087</v>
      </c>
      <c r="D23" s="285">
        <v>56</v>
      </c>
      <c r="E23" s="285">
        <v>48</v>
      </c>
      <c r="F23" s="282">
        <f t="shared" si="3"/>
        <v>104</v>
      </c>
      <c r="G23" s="285">
        <v>135</v>
      </c>
      <c r="H23" s="285">
        <v>40</v>
      </c>
      <c r="I23" s="282">
        <f t="shared" si="1"/>
        <v>175</v>
      </c>
      <c r="J23" s="283">
        <f t="shared" si="4"/>
        <v>279</v>
      </c>
    </row>
    <row r="24" spans="1:13" ht="20.25" customHeight="1">
      <c r="A24" s="288" t="s">
        <v>295</v>
      </c>
      <c r="B24" s="290">
        <v>1480</v>
      </c>
      <c r="C24" s="291">
        <v>1383</v>
      </c>
      <c r="D24" s="285">
        <v>35</v>
      </c>
      <c r="E24" s="285">
        <v>64</v>
      </c>
      <c r="F24" s="282">
        <f t="shared" si="3"/>
        <v>99</v>
      </c>
      <c r="G24" s="285">
        <v>55</v>
      </c>
      <c r="H24" s="285">
        <v>30</v>
      </c>
      <c r="I24" s="282">
        <f t="shared" si="1"/>
        <v>85</v>
      </c>
      <c r="J24" s="283">
        <f t="shared" si="4"/>
        <v>184</v>
      </c>
    </row>
    <row r="25" spans="1:13" ht="20.25" customHeight="1">
      <c r="A25" s="310" t="s">
        <v>64</v>
      </c>
      <c r="B25" s="311">
        <v>96</v>
      </c>
      <c r="C25" s="311">
        <v>87</v>
      </c>
      <c r="D25" s="312">
        <v>6</v>
      </c>
      <c r="E25" s="312">
        <v>4</v>
      </c>
      <c r="F25" s="313">
        <f t="shared" si="3"/>
        <v>10</v>
      </c>
      <c r="G25" s="312">
        <v>0</v>
      </c>
      <c r="H25" s="312">
        <v>10</v>
      </c>
      <c r="I25" s="313">
        <f t="shared" si="1"/>
        <v>10</v>
      </c>
      <c r="J25" s="314">
        <f t="shared" si="4"/>
        <v>20</v>
      </c>
    </row>
    <row r="26" spans="1:13" ht="21.75" customHeight="1">
      <c r="A26" s="315" t="s">
        <v>80</v>
      </c>
      <c r="B26" s="316">
        <f>SUM(B5:B25)</f>
        <v>32428</v>
      </c>
      <c r="C26" s="316">
        <f>SUM(C5:C25)</f>
        <v>24147</v>
      </c>
      <c r="D26" s="317">
        <f>D5+D12+D13+D14+D15+D16+D17+D18+D19+D20+D21+D22+D23+D24+D25</f>
        <v>1079</v>
      </c>
      <c r="E26" s="317">
        <f>E5+E12+E13+E14+E15+E16+E17+E18+E19+E20+E21+E22+E23+E24+E25</f>
        <v>1452</v>
      </c>
      <c r="F26" s="317">
        <f>SUM(D26:E26)</f>
        <v>2531</v>
      </c>
      <c r="G26" s="317">
        <f>G5+G12+G13+G14+G15+G16+G17+G18+G19+G20+G21+G22+G23+G24+G25</f>
        <v>1227</v>
      </c>
      <c r="H26" s="317">
        <f>H5+H12+H13+H14+H15+H16+H17+H18+H19+H20+H21+H22+H23+H24+H25</f>
        <v>596</v>
      </c>
      <c r="I26" s="317">
        <f>SUM(G26:H26)</f>
        <v>1823</v>
      </c>
      <c r="J26" s="318">
        <f>J5+J12+J13+J14+J15+J16+J17+J18+J19+J20+J21+J22+J23+J24+J25</f>
        <v>4354</v>
      </c>
    </row>
    <row r="27" spans="1:13">
      <c r="A27" s="68"/>
      <c r="B27" s="69"/>
      <c r="C27" s="69"/>
      <c r="D27" s="70"/>
      <c r="E27" s="70"/>
      <c r="F27" s="71"/>
      <c r="G27" s="70"/>
      <c r="H27" s="70"/>
      <c r="I27" s="71"/>
      <c r="J27" s="72"/>
    </row>
    <row r="28" spans="1:13">
      <c r="A28" s="68"/>
      <c r="B28" s="69"/>
      <c r="C28" s="69"/>
      <c r="D28" s="70"/>
      <c r="E28" s="70"/>
      <c r="F28" s="71"/>
      <c r="G28" s="70"/>
      <c r="H28" s="70"/>
      <c r="I28" s="71"/>
      <c r="J28" s="71"/>
    </row>
    <row r="29" spans="1:13">
      <c r="F29" s="47"/>
      <c r="G29" s="70"/>
      <c r="H29" s="70"/>
      <c r="I29" s="71"/>
      <c r="J29" s="71"/>
    </row>
    <row r="30" spans="1:13">
      <c r="F30" s="47"/>
      <c r="G30" s="70"/>
      <c r="H30" s="70"/>
      <c r="I30" s="71"/>
      <c r="J30" s="71"/>
    </row>
    <row r="31" spans="1:13">
      <c r="F31" s="47"/>
      <c r="G31" s="73"/>
      <c r="H31" s="73"/>
      <c r="I31" s="74"/>
      <c r="J31" s="74"/>
    </row>
    <row r="32" spans="1:13">
      <c r="F32" s="47"/>
      <c r="G32" s="73"/>
      <c r="H32" s="73"/>
      <c r="I32" s="74"/>
    </row>
    <row r="33" spans="6:9">
      <c r="F33" s="47"/>
      <c r="G33" s="73"/>
      <c r="H33" s="73"/>
      <c r="I33" s="74"/>
    </row>
    <row r="34" spans="6:9">
      <c r="F34" s="47"/>
      <c r="G34" s="73"/>
      <c r="H34" s="73"/>
      <c r="I34" s="74"/>
    </row>
    <row r="35" spans="6:9">
      <c r="F35" s="47"/>
      <c r="G35" s="73"/>
      <c r="H35" s="73"/>
      <c r="I35" s="74"/>
    </row>
    <row r="36" spans="6:9">
      <c r="F36" s="47"/>
      <c r="G36" s="73"/>
      <c r="H36" s="73"/>
      <c r="I36" s="74"/>
    </row>
    <row r="37" spans="6:9">
      <c r="F37" s="47"/>
      <c r="G37" s="73"/>
      <c r="H37" s="73"/>
      <c r="I37" s="74"/>
    </row>
    <row r="38" spans="6:9">
      <c r="F38" s="47"/>
      <c r="G38" s="73"/>
      <c r="H38" s="73"/>
      <c r="I38" s="74"/>
    </row>
    <row r="39" spans="6:9">
      <c r="F39" s="47"/>
      <c r="G39" s="73"/>
      <c r="H39" s="73"/>
      <c r="I39" s="74"/>
    </row>
    <row r="40" spans="6:9">
      <c r="F40" s="47"/>
      <c r="G40" s="73"/>
      <c r="H40" s="73"/>
      <c r="I40" s="74"/>
    </row>
  </sheetData>
  <mergeCells count="5">
    <mergeCell ref="A1:J1"/>
    <mergeCell ref="B3:C3"/>
    <mergeCell ref="D3:J3"/>
    <mergeCell ref="B5:B11"/>
    <mergeCell ref="C5:C11"/>
  </mergeCells>
  <printOptions horizontalCentered="1"/>
  <pageMargins left="0.78740157480314965" right="0.19685039370078741" top="0.59055118110236227" bottom="0.19685039370078741" header="0.27559055118110237" footer="0.51181102362204722"/>
  <pageSetup paperSize="9" scale="90" orientation="landscape" r:id="rId1"/>
  <headerFooter alignWithMargins="0"/>
  <ignoredErrors>
    <ignoredError sqref="I26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L29"/>
  <sheetViews>
    <sheetView zoomScaleNormal="100" workbookViewId="0">
      <pane xSplit="1" ySplit="3" topLeftCell="B8" activePane="bottomRight" state="frozen"/>
      <selection pane="topRight" activeCell="B1" sqref="B1"/>
      <selection pane="bottomLeft" activeCell="A4" sqref="A4"/>
      <selection pane="bottomRight" activeCell="L20" sqref="L20"/>
    </sheetView>
  </sheetViews>
  <sheetFormatPr baseColWidth="10" defaultRowHeight="12.75"/>
  <cols>
    <col min="1" max="1" width="20.85546875" style="75" customWidth="1"/>
    <col min="2" max="2" width="12.28515625" style="75" customWidth="1"/>
    <col min="3" max="3" width="9" style="75" bestFit="1" customWidth="1"/>
    <col min="4" max="4" width="15" style="75" customWidth="1"/>
    <col min="5" max="5" width="15.140625" style="75" customWidth="1"/>
    <col min="6" max="6" width="9.28515625" style="75" customWidth="1"/>
    <col min="7" max="8" width="7.7109375" style="75" customWidth="1"/>
    <col min="9" max="9" width="10.28515625" style="75" customWidth="1"/>
    <col min="10" max="10" width="6.85546875" style="75" bestFit="1" customWidth="1"/>
    <col min="11" max="11" width="7" style="75" customWidth="1"/>
    <col min="12" max="12" width="25.140625" style="75" customWidth="1"/>
    <col min="13" max="16384" width="11.42578125" style="75"/>
  </cols>
  <sheetData>
    <row r="1" spans="1:12" ht="15.75">
      <c r="A1" s="474" t="s">
        <v>294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</row>
    <row r="3" spans="1:12" ht="66" customHeight="1">
      <c r="A3" s="400"/>
      <c r="B3" s="401" t="s">
        <v>45</v>
      </c>
      <c r="C3" s="401" t="s">
        <v>46</v>
      </c>
      <c r="D3" s="401" t="s">
        <v>47</v>
      </c>
      <c r="E3" s="402" t="s">
        <v>165</v>
      </c>
      <c r="F3" s="401" t="s">
        <v>48</v>
      </c>
      <c r="G3" s="401" t="s">
        <v>49</v>
      </c>
      <c r="H3" s="401" t="s">
        <v>50</v>
      </c>
      <c r="I3" s="401" t="s">
        <v>51</v>
      </c>
      <c r="J3" s="401" t="s">
        <v>52</v>
      </c>
      <c r="K3" s="401" t="s">
        <v>53</v>
      </c>
      <c r="L3" s="403" t="s">
        <v>54</v>
      </c>
    </row>
    <row r="4" spans="1:12" ht="25.5" customHeight="1">
      <c r="A4" s="404" t="s">
        <v>73</v>
      </c>
      <c r="B4" s="405">
        <v>267</v>
      </c>
      <c r="C4" s="406">
        <v>2032</v>
      </c>
      <c r="D4" s="407" t="s">
        <v>55</v>
      </c>
      <c r="E4" s="408">
        <v>20</v>
      </c>
      <c r="F4" s="409">
        <v>662827</v>
      </c>
      <c r="G4" s="409">
        <f t="shared" ref="G4:G18" si="0">F4/B4</f>
        <v>2482.4981273408239</v>
      </c>
      <c r="H4" s="409">
        <f t="shared" ref="H4:H18" si="1">F4/C4</f>
        <v>326.19438976377955</v>
      </c>
      <c r="I4" s="409">
        <v>715834</v>
      </c>
      <c r="J4" s="409">
        <f t="shared" ref="J4:J18" si="2">I4/B4</f>
        <v>2681.0262172284642</v>
      </c>
      <c r="K4" s="409">
        <f t="shared" ref="K4:K18" si="3">I4/C4</f>
        <v>352.28051181102364</v>
      </c>
      <c r="L4" s="410"/>
    </row>
    <row r="5" spans="1:12" ht="25.5" customHeight="1">
      <c r="A5" s="411" t="s">
        <v>56</v>
      </c>
      <c r="B5" s="405">
        <v>266</v>
      </c>
      <c r="C5" s="406">
        <v>2028.5</v>
      </c>
      <c r="D5" s="407" t="s">
        <v>55</v>
      </c>
      <c r="E5" s="408">
        <v>20</v>
      </c>
      <c r="F5" s="409">
        <v>152006</v>
      </c>
      <c r="G5" s="409">
        <f t="shared" si="0"/>
        <v>571.4511278195489</v>
      </c>
      <c r="H5" s="409">
        <f t="shared" si="1"/>
        <v>74.935173773724429</v>
      </c>
      <c r="I5" s="409">
        <v>131525</v>
      </c>
      <c r="J5" s="409">
        <f t="shared" si="2"/>
        <v>494.45488721804509</v>
      </c>
      <c r="K5" s="409">
        <f t="shared" si="3"/>
        <v>64.838550653192016</v>
      </c>
      <c r="L5" s="410"/>
    </row>
    <row r="6" spans="1:12" ht="25.5" customHeight="1">
      <c r="A6" s="411" t="s">
        <v>17</v>
      </c>
      <c r="B6" s="405">
        <v>233</v>
      </c>
      <c r="C6" s="406">
        <v>1237.5</v>
      </c>
      <c r="D6" s="407" t="s">
        <v>57</v>
      </c>
      <c r="E6" s="408">
        <v>10</v>
      </c>
      <c r="F6" s="409">
        <v>100344</v>
      </c>
      <c r="G6" s="409">
        <f t="shared" si="0"/>
        <v>430.66094420600859</v>
      </c>
      <c r="H6" s="409">
        <f t="shared" si="1"/>
        <v>81.086060606060613</v>
      </c>
      <c r="I6" s="409">
        <v>255367</v>
      </c>
      <c r="J6" s="409">
        <f t="shared" si="2"/>
        <v>1095.9957081545065</v>
      </c>
      <c r="K6" s="409">
        <f t="shared" si="3"/>
        <v>206.35717171717172</v>
      </c>
      <c r="L6" s="410"/>
    </row>
    <row r="7" spans="1:12" ht="25.5" customHeight="1">
      <c r="A7" s="411" t="s">
        <v>58</v>
      </c>
      <c r="B7" s="405">
        <v>128</v>
      </c>
      <c r="C7" s="406">
        <v>687</v>
      </c>
      <c r="D7" s="407" t="s">
        <v>57</v>
      </c>
      <c r="E7" s="408">
        <v>14</v>
      </c>
      <c r="F7" s="409">
        <v>53472</v>
      </c>
      <c r="G7" s="409">
        <f t="shared" si="0"/>
        <v>417.75</v>
      </c>
      <c r="H7" s="409">
        <f t="shared" si="1"/>
        <v>77.834061135371172</v>
      </c>
      <c r="I7" s="409">
        <v>93628</v>
      </c>
      <c r="J7" s="409">
        <f t="shared" si="2"/>
        <v>731.46875</v>
      </c>
      <c r="K7" s="409">
        <f t="shared" si="3"/>
        <v>136.28529839883552</v>
      </c>
      <c r="L7" s="410" t="s">
        <v>298</v>
      </c>
    </row>
    <row r="8" spans="1:12" ht="22.5" customHeight="1">
      <c r="A8" s="411" t="s">
        <v>141</v>
      </c>
      <c r="B8" s="405">
        <v>231</v>
      </c>
      <c r="C8" s="406">
        <v>1234</v>
      </c>
      <c r="D8" s="407" t="s">
        <v>57</v>
      </c>
      <c r="E8" s="408">
        <v>9</v>
      </c>
      <c r="F8" s="409">
        <v>67650</v>
      </c>
      <c r="G8" s="409">
        <f t="shared" si="0"/>
        <v>292.85714285714283</v>
      </c>
      <c r="H8" s="409">
        <f t="shared" si="1"/>
        <v>54.821717990275523</v>
      </c>
      <c r="I8" s="409">
        <v>115457</v>
      </c>
      <c r="J8" s="409">
        <f t="shared" si="2"/>
        <v>499.8138528138528</v>
      </c>
      <c r="K8" s="409">
        <f t="shared" si="3"/>
        <v>93.563209076175042</v>
      </c>
      <c r="L8" s="410"/>
    </row>
    <row r="9" spans="1:12" ht="33.75">
      <c r="A9" s="411" t="s">
        <v>59</v>
      </c>
      <c r="B9" s="405">
        <v>231</v>
      </c>
      <c r="C9" s="406">
        <v>1234</v>
      </c>
      <c r="D9" s="407" t="s">
        <v>57</v>
      </c>
      <c r="E9" s="408">
        <v>10</v>
      </c>
      <c r="F9" s="409">
        <v>92185</v>
      </c>
      <c r="G9" s="409">
        <f t="shared" si="0"/>
        <v>399.06926406926408</v>
      </c>
      <c r="H9" s="409">
        <f t="shared" si="1"/>
        <v>74.704213938411669</v>
      </c>
      <c r="I9" s="409">
        <v>141648</v>
      </c>
      <c r="J9" s="409">
        <f t="shared" si="2"/>
        <v>613.19480519480521</v>
      </c>
      <c r="K9" s="409">
        <f t="shared" si="3"/>
        <v>114.78768233387358</v>
      </c>
      <c r="L9" s="412" t="s">
        <v>281</v>
      </c>
    </row>
    <row r="10" spans="1:12" ht="25.5" customHeight="1">
      <c r="A10" s="411" t="s">
        <v>20</v>
      </c>
      <c r="B10" s="405">
        <v>234</v>
      </c>
      <c r="C10" s="406">
        <v>1243.5</v>
      </c>
      <c r="D10" s="407" t="s">
        <v>57</v>
      </c>
      <c r="E10" s="408">
        <v>5</v>
      </c>
      <c r="F10" s="409">
        <v>52032</v>
      </c>
      <c r="G10" s="409">
        <f t="shared" si="0"/>
        <v>222.35897435897436</v>
      </c>
      <c r="H10" s="409">
        <f t="shared" si="1"/>
        <v>41.843184559710494</v>
      </c>
      <c r="I10" s="409">
        <v>120929</v>
      </c>
      <c r="J10" s="409">
        <f t="shared" si="2"/>
        <v>516.79059829059827</v>
      </c>
      <c r="K10" s="409">
        <f t="shared" si="3"/>
        <v>97.24889425010052</v>
      </c>
      <c r="L10" s="410"/>
    </row>
    <row r="11" spans="1:12" ht="25.5" customHeight="1">
      <c r="A11" s="411" t="s">
        <v>22</v>
      </c>
      <c r="B11" s="405">
        <v>233</v>
      </c>
      <c r="C11" s="406">
        <v>1318</v>
      </c>
      <c r="D11" s="407" t="s">
        <v>60</v>
      </c>
      <c r="E11" s="408">
        <v>6</v>
      </c>
      <c r="F11" s="409">
        <v>80604</v>
      </c>
      <c r="G11" s="409">
        <f t="shared" si="0"/>
        <v>345.93991416309012</v>
      </c>
      <c r="H11" s="409">
        <f t="shared" si="1"/>
        <v>61.156297420333836</v>
      </c>
      <c r="I11" s="409">
        <v>154653</v>
      </c>
      <c r="J11" s="409">
        <f t="shared" si="2"/>
        <v>663.7467811158798</v>
      </c>
      <c r="K11" s="409">
        <f t="shared" si="3"/>
        <v>117.33915022761761</v>
      </c>
      <c r="L11" s="410"/>
    </row>
    <row r="12" spans="1:12" ht="33.75">
      <c r="A12" s="411" t="s">
        <v>23</v>
      </c>
      <c r="B12" s="405">
        <v>71</v>
      </c>
      <c r="C12" s="406">
        <v>398</v>
      </c>
      <c r="D12" s="407" t="s">
        <v>60</v>
      </c>
      <c r="E12" s="408">
        <v>6</v>
      </c>
      <c r="F12" s="409">
        <v>31346</v>
      </c>
      <c r="G12" s="409">
        <f>F12/B12</f>
        <v>441.49295774647885</v>
      </c>
      <c r="H12" s="409">
        <f>F12/C12</f>
        <v>78.758793969849251</v>
      </c>
      <c r="I12" s="409">
        <v>43218</v>
      </c>
      <c r="J12" s="409">
        <f>I12/B12</f>
        <v>608.70422535211264</v>
      </c>
      <c r="K12" s="409">
        <f>I12/C12</f>
        <v>108.58793969849246</v>
      </c>
      <c r="L12" s="410" t="s">
        <v>299</v>
      </c>
    </row>
    <row r="13" spans="1:12" ht="25.5" customHeight="1">
      <c r="A13" s="411" t="s">
        <v>24</v>
      </c>
      <c r="B13" s="405">
        <v>232</v>
      </c>
      <c r="C13" s="406">
        <v>1302.5</v>
      </c>
      <c r="D13" s="413" t="s">
        <v>60</v>
      </c>
      <c r="E13" s="408">
        <v>5</v>
      </c>
      <c r="F13" s="414">
        <v>88443</v>
      </c>
      <c r="G13" s="414">
        <f t="shared" si="0"/>
        <v>381.21982758620692</v>
      </c>
      <c r="H13" s="414">
        <f t="shared" si="1"/>
        <v>67.902495201535515</v>
      </c>
      <c r="I13" s="409">
        <v>306159</v>
      </c>
      <c r="J13" s="415">
        <f t="shared" si="2"/>
        <v>1319.6508620689656</v>
      </c>
      <c r="K13" s="415">
        <f t="shared" si="3"/>
        <v>235.05489443378119</v>
      </c>
      <c r="L13" s="416"/>
    </row>
    <row r="14" spans="1:12" ht="25.5" customHeight="1">
      <c r="A14" s="411" t="s">
        <v>61</v>
      </c>
      <c r="B14" s="405">
        <v>209</v>
      </c>
      <c r="C14" s="406">
        <v>970</v>
      </c>
      <c r="D14" s="413" t="s">
        <v>62</v>
      </c>
      <c r="E14" s="408">
        <v>7</v>
      </c>
      <c r="F14" s="414">
        <v>11936</v>
      </c>
      <c r="G14" s="414">
        <f t="shared" si="0"/>
        <v>57.110047846889955</v>
      </c>
      <c r="H14" s="414">
        <f t="shared" si="1"/>
        <v>12.305154639175258</v>
      </c>
      <c r="I14" s="414">
        <v>29933</v>
      </c>
      <c r="J14" s="415">
        <f t="shared" si="2"/>
        <v>143.22009569377991</v>
      </c>
      <c r="K14" s="415">
        <f t="shared" si="3"/>
        <v>30.858762886597937</v>
      </c>
      <c r="L14" s="416"/>
    </row>
    <row r="15" spans="1:12" ht="25.5" customHeight="1">
      <c r="A15" s="411" t="s">
        <v>175</v>
      </c>
      <c r="B15" s="405">
        <v>235</v>
      </c>
      <c r="C15" s="406">
        <v>1365</v>
      </c>
      <c r="D15" s="413" t="s">
        <v>63</v>
      </c>
      <c r="E15" s="408">
        <v>6</v>
      </c>
      <c r="F15" s="414">
        <v>22546</v>
      </c>
      <c r="G15" s="414">
        <f t="shared" si="0"/>
        <v>95.940425531914897</v>
      </c>
      <c r="H15" s="414">
        <f t="shared" si="1"/>
        <v>16.517216117216119</v>
      </c>
      <c r="I15" s="414">
        <v>46510</v>
      </c>
      <c r="J15" s="415">
        <f t="shared" si="2"/>
        <v>197.91489361702128</v>
      </c>
      <c r="K15" s="415">
        <f t="shared" si="3"/>
        <v>34.073260073260073</v>
      </c>
      <c r="L15" s="410"/>
    </row>
    <row r="16" spans="1:12" ht="27.75" customHeight="1">
      <c r="A16" s="411" t="s">
        <v>142</v>
      </c>
      <c r="B16" s="405">
        <v>232</v>
      </c>
      <c r="C16" s="406">
        <v>1302</v>
      </c>
      <c r="D16" s="407" t="s">
        <v>60</v>
      </c>
      <c r="E16" s="408">
        <v>10</v>
      </c>
      <c r="F16" s="409">
        <v>57499</v>
      </c>
      <c r="G16" s="409">
        <f>F16/B16</f>
        <v>247.8405172413793</v>
      </c>
      <c r="H16" s="409">
        <f>F16/C16</f>
        <v>44.162058371735789</v>
      </c>
      <c r="I16" s="409">
        <v>91551</v>
      </c>
      <c r="J16" s="409">
        <f>I16/B16</f>
        <v>394.61637931034483</v>
      </c>
      <c r="K16" s="409">
        <f>I16/C16</f>
        <v>70.315668202764982</v>
      </c>
      <c r="L16" s="410"/>
    </row>
    <row r="17" spans="1:12" ht="27.75" customHeight="1">
      <c r="A17" s="411" t="s">
        <v>295</v>
      </c>
      <c r="B17" s="405">
        <v>88</v>
      </c>
      <c r="C17" s="406">
        <v>594</v>
      </c>
      <c r="D17" s="407" t="s">
        <v>297</v>
      </c>
      <c r="E17" s="408">
        <v>8</v>
      </c>
      <c r="F17" s="409">
        <v>20434</v>
      </c>
      <c r="G17" s="409">
        <f>F17/B17</f>
        <v>232.20454545454547</v>
      </c>
      <c r="H17" s="409">
        <f>F17/C17</f>
        <v>34.400673400673398</v>
      </c>
      <c r="I17" s="409">
        <v>38948</v>
      </c>
      <c r="J17" s="409">
        <f>I17/B17</f>
        <v>442.59090909090907</v>
      </c>
      <c r="K17" s="409">
        <f>I17/C17</f>
        <v>65.569023569023571</v>
      </c>
      <c r="L17" s="410" t="s">
        <v>300</v>
      </c>
    </row>
    <row r="18" spans="1:12" ht="25.5" customHeight="1">
      <c r="A18" s="417" t="s">
        <v>64</v>
      </c>
      <c r="B18" s="418">
        <v>195</v>
      </c>
      <c r="C18" s="419">
        <v>731</v>
      </c>
      <c r="D18" s="420" t="s">
        <v>65</v>
      </c>
      <c r="E18" s="297">
        <v>4</v>
      </c>
      <c r="F18" s="421">
        <v>10470</v>
      </c>
      <c r="G18" s="421">
        <f t="shared" si="0"/>
        <v>53.692307692307693</v>
      </c>
      <c r="H18" s="421">
        <f t="shared" si="1"/>
        <v>14.322845417236662</v>
      </c>
      <c r="I18" s="421">
        <v>32140</v>
      </c>
      <c r="J18" s="421">
        <f t="shared" si="2"/>
        <v>164.82051282051282</v>
      </c>
      <c r="K18" s="421">
        <f t="shared" si="3"/>
        <v>43.9671682626539</v>
      </c>
      <c r="L18" s="422"/>
    </row>
    <row r="19" spans="1:12" ht="26.25" customHeight="1">
      <c r="A19" s="423" t="s">
        <v>212</v>
      </c>
      <c r="B19" s="424" t="s">
        <v>296</v>
      </c>
      <c r="C19" s="424">
        <v>2075</v>
      </c>
      <c r="D19" s="425" t="s">
        <v>213</v>
      </c>
      <c r="F19" s="426" t="s">
        <v>145</v>
      </c>
      <c r="G19" s="475"/>
      <c r="H19" s="475"/>
      <c r="I19" s="476" t="s">
        <v>0</v>
      </c>
      <c r="J19" s="477"/>
    </row>
    <row r="20" spans="1:12">
      <c r="A20" s="76"/>
      <c r="B20" s="76"/>
      <c r="C20" s="76"/>
      <c r="D20" s="76"/>
      <c r="E20" s="77"/>
      <c r="F20" s="427">
        <v>1503794</v>
      </c>
      <c r="G20" s="478"/>
      <c r="H20" s="478"/>
      <c r="I20" s="479">
        <v>2317500</v>
      </c>
      <c r="J20" s="480"/>
    </row>
    <row r="21" spans="1:12">
      <c r="A21" s="76"/>
      <c r="B21" s="76"/>
      <c r="C21" s="76"/>
      <c r="D21" s="76"/>
      <c r="E21" s="77"/>
    </row>
    <row r="24" spans="1:12" ht="12.75" customHeight="1"/>
    <row r="29" spans="1:12">
      <c r="D29" s="78"/>
      <c r="E29" s="78"/>
    </row>
  </sheetData>
  <mergeCells count="5">
    <mergeCell ref="A1:L1"/>
    <mergeCell ref="G19:H19"/>
    <mergeCell ref="I19:J19"/>
    <mergeCell ref="G20:H20"/>
    <mergeCell ref="I20:J20"/>
  </mergeCells>
  <printOptions horizontalCentered="1"/>
  <pageMargins left="0.78740157480314965" right="0.19685039370078741" top="0.6692913385826772" bottom="0.39370078740157483" header="0.27559055118110237" footer="0.51181102362204722"/>
  <pageSetup paperSize="9" scale="9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T36"/>
  <sheetViews>
    <sheetView zoomScaleNormal="100" workbookViewId="0">
      <selection activeCell="M35" sqref="M35"/>
    </sheetView>
  </sheetViews>
  <sheetFormatPr baseColWidth="10" defaultRowHeight="12.75"/>
  <cols>
    <col min="1" max="1" width="10.85546875" style="5" bestFit="1" customWidth="1"/>
    <col min="2" max="17" width="6.5703125" style="5" customWidth="1"/>
    <col min="18" max="18" width="6.5703125" style="5" bestFit="1" customWidth="1"/>
    <col min="19" max="19" width="7.140625" style="5" customWidth="1"/>
    <col min="20" max="20" width="8.28515625" style="5" bestFit="1" customWidth="1"/>
    <col min="21" max="16384" width="11.42578125" style="5"/>
  </cols>
  <sheetData>
    <row r="1" spans="1:20" ht="26.25" customHeight="1">
      <c r="A1" s="481" t="s">
        <v>312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  <c r="M1" s="481"/>
      <c r="N1" s="481"/>
      <c r="O1" s="481"/>
      <c r="P1" s="481"/>
      <c r="Q1" s="481"/>
      <c r="R1" s="481"/>
      <c r="S1" s="481"/>
    </row>
    <row r="2" spans="1:20" ht="67.5">
      <c r="A2" s="128">
        <v>2018</v>
      </c>
      <c r="B2" s="159" t="s">
        <v>174</v>
      </c>
      <c r="C2" s="159" t="s">
        <v>173</v>
      </c>
      <c r="D2" s="159" t="s">
        <v>15</v>
      </c>
      <c r="E2" s="159" t="s">
        <v>79</v>
      </c>
      <c r="F2" s="159" t="s">
        <v>111</v>
      </c>
      <c r="G2" s="159" t="s">
        <v>166</v>
      </c>
      <c r="H2" s="159" t="s">
        <v>20</v>
      </c>
      <c r="I2" s="159" t="s">
        <v>172</v>
      </c>
      <c r="J2" s="159" t="s">
        <v>171</v>
      </c>
      <c r="K2" s="159" t="s">
        <v>170</v>
      </c>
      <c r="L2" s="159" t="s">
        <v>169</v>
      </c>
      <c r="M2" s="159" t="s">
        <v>307</v>
      </c>
      <c r="N2" s="159" t="s">
        <v>25</v>
      </c>
      <c r="O2" s="159" t="s">
        <v>26</v>
      </c>
      <c r="P2" s="159" t="s">
        <v>168</v>
      </c>
      <c r="Q2" s="159" t="s">
        <v>167</v>
      </c>
      <c r="R2" s="180" t="s">
        <v>302</v>
      </c>
      <c r="S2" s="181" t="s">
        <v>283</v>
      </c>
      <c r="T2" s="189" t="s">
        <v>303</v>
      </c>
    </row>
    <row r="3" spans="1:20">
      <c r="A3" s="182" t="s">
        <v>112</v>
      </c>
      <c r="B3" s="162">
        <v>2221</v>
      </c>
      <c r="C3" s="162">
        <v>606</v>
      </c>
      <c r="D3" s="162">
        <v>8638</v>
      </c>
      <c r="E3" s="162">
        <v>0</v>
      </c>
      <c r="F3" s="162">
        <v>1662</v>
      </c>
      <c r="G3" s="162">
        <v>1282</v>
      </c>
      <c r="H3" s="162">
        <v>1058</v>
      </c>
      <c r="I3" s="162">
        <v>1087</v>
      </c>
      <c r="J3" s="162">
        <v>376</v>
      </c>
      <c r="K3" s="162">
        <v>831</v>
      </c>
      <c r="L3" s="162">
        <v>1167</v>
      </c>
      <c r="M3" s="162">
        <v>593</v>
      </c>
      <c r="N3" s="162">
        <v>299</v>
      </c>
      <c r="O3" s="162">
        <v>344</v>
      </c>
      <c r="P3" s="162">
        <v>871</v>
      </c>
      <c r="Q3" s="162">
        <v>2250</v>
      </c>
      <c r="R3" s="150">
        <v>23285</v>
      </c>
      <c r="S3" s="151">
        <v>21779</v>
      </c>
      <c r="T3" s="190">
        <f>+(R3-S3)/S3</f>
        <v>6.9149180403140637E-2</v>
      </c>
    </row>
    <row r="4" spans="1:20" ht="25.5">
      <c r="A4" s="182" t="s">
        <v>119</v>
      </c>
      <c r="B4" s="162">
        <v>28</v>
      </c>
      <c r="C4" s="162">
        <v>18</v>
      </c>
      <c r="D4" s="162">
        <v>52</v>
      </c>
      <c r="E4" s="162">
        <v>20</v>
      </c>
      <c r="F4" s="162">
        <v>1</v>
      </c>
      <c r="G4" s="162">
        <v>65</v>
      </c>
      <c r="H4" s="162">
        <v>22</v>
      </c>
      <c r="I4" s="162">
        <v>13</v>
      </c>
      <c r="J4" s="162">
        <v>7</v>
      </c>
      <c r="K4" s="162">
        <v>15</v>
      </c>
      <c r="L4" s="162">
        <v>35</v>
      </c>
      <c r="M4" s="162">
        <v>6</v>
      </c>
      <c r="N4" s="162">
        <v>6</v>
      </c>
      <c r="O4" s="162">
        <v>7</v>
      </c>
      <c r="P4" s="162">
        <v>36</v>
      </c>
      <c r="Q4" s="162">
        <v>74</v>
      </c>
      <c r="R4" s="150">
        <v>405</v>
      </c>
      <c r="S4" s="151">
        <v>373</v>
      </c>
      <c r="T4" s="190">
        <f t="shared" ref="T4:T12" si="0">+(R4-S4)/S4</f>
        <v>8.5790884718498661E-2</v>
      </c>
    </row>
    <row r="5" spans="1:20">
      <c r="A5" s="182" t="s">
        <v>43</v>
      </c>
      <c r="B5" s="162">
        <v>0</v>
      </c>
      <c r="C5" s="162">
        <v>0</v>
      </c>
      <c r="D5" s="162">
        <v>0</v>
      </c>
      <c r="E5" s="162">
        <v>54</v>
      </c>
      <c r="F5" s="162">
        <v>0</v>
      </c>
      <c r="G5" s="162">
        <v>0</v>
      </c>
      <c r="H5" s="162">
        <v>0</v>
      </c>
      <c r="I5" s="162">
        <v>0</v>
      </c>
      <c r="J5" s="162">
        <v>0</v>
      </c>
      <c r="K5" s="162">
        <v>1</v>
      </c>
      <c r="L5" s="162">
        <v>0</v>
      </c>
      <c r="M5" s="162">
        <v>0</v>
      </c>
      <c r="N5" s="162">
        <v>0</v>
      </c>
      <c r="O5" s="162">
        <v>0</v>
      </c>
      <c r="P5" s="162">
        <v>0</v>
      </c>
      <c r="Q5" s="162">
        <v>0</v>
      </c>
      <c r="R5" s="150">
        <v>55</v>
      </c>
      <c r="S5" s="151">
        <v>46</v>
      </c>
      <c r="T5" s="190">
        <f t="shared" si="0"/>
        <v>0.19565217391304349</v>
      </c>
    </row>
    <row r="6" spans="1:20">
      <c r="A6" s="182" t="s">
        <v>113</v>
      </c>
      <c r="B6" s="162">
        <v>1</v>
      </c>
      <c r="C6" s="162">
        <v>0</v>
      </c>
      <c r="D6" s="162">
        <v>217</v>
      </c>
      <c r="E6" s="162">
        <v>0</v>
      </c>
      <c r="F6" s="162">
        <v>5</v>
      </c>
      <c r="G6" s="162">
        <v>0</v>
      </c>
      <c r="H6" s="162">
        <v>0</v>
      </c>
      <c r="I6" s="162">
        <v>0</v>
      </c>
      <c r="J6" s="162">
        <v>0</v>
      </c>
      <c r="K6" s="162">
        <v>1</v>
      </c>
      <c r="L6" s="162">
        <v>1</v>
      </c>
      <c r="M6" s="162">
        <v>0</v>
      </c>
      <c r="N6" s="162">
        <v>0</v>
      </c>
      <c r="O6" s="162">
        <v>0</v>
      </c>
      <c r="P6" s="162">
        <v>0</v>
      </c>
      <c r="Q6" s="162">
        <v>2</v>
      </c>
      <c r="R6" s="150">
        <v>227</v>
      </c>
      <c r="S6" s="151">
        <v>268</v>
      </c>
      <c r="T6" s="190">
        <f t="shared" si="0"/>
        <v>-0.15298507462686567</v>
      </c>
    </row>
    <row r="7" spans="1:20" ht="25.5">
      <c r="A7" s="182" t="s">
        <v>118</v>
      </c>
      <c r="B7" s="162">
        <v>43</v>
      </c>
      <c r="C7" s="162">
        <v>66</v>
      </c>
      <c r="D7" s="162">
        <v>9</v>
      </c>
      <c r="E7" s="162">
        <v>450</v>
      </c>
      <c r="F7" s="162">
        <v>0</v>
      </c>
      <c r="G7" s="162">
        <v>51</v>
      </c>
      <c r="H7" s="162">
        <v>41</v>
      </c>
      <c r="I7" s="162">
        <v>25</v>
      </c>
      <c r="J7" s="162">
        <v>5</v>
      </c>
      <c r="K7" s="162">
        <v>44</v>
      </c>
      <c r="L7" s="162">
        <v>98</v>
      </c>
      <c r="M7" s="162">
        <v>13</v>
      </c>
      <c r="N7" s="162">
        <v>8</v>
      </c>
      <c r="O7" s="162">
        <v>35</v>
      </c>
      <c r="P7" s="162">
        <v>44</v>
      </c>
      <c r="Q7" s="162">
        <v>199</v>
      </c>
      <c r="R7" s="150">
        <v>1131</v>
      </c>
      <c r="S7" s="151">
        <v>1141</v>
      </c>
      <c r="T7" s="190">
        <f t="shared" si="0"/>
        <v>-8.7642418930762491E-3</v>
      </c>
    </row>
    <row r="8" spans="1:20">
      <c r="A8" s="182" t="s">
        <v>114</v>
      </c>
      <c r="B8" s="162">
        <v>33</v>
      </c>
      <c r="C8" s="162">
        <v>7</v>
      </c>
      <c r="D8" s="162">
        <v>62</v>
      </c>
      <c r="E8" s="162">
        <v>7</v>
      </c>
      <c r="F8" s="162">
        <v>11</v>
      </c>
      <c r="G8" s="162">
        <v>24</v>
      </c>
      <c r="H8" s="162">
        <v>27</v>
      </c>
      <c r="I8" s="162">
        <v>10</v>
      </c>
      <c r="J8" s="162">
        <v>4</v>
      </c>
      <c r="K8" s="162">
        <v>5</v>
      </c>
      <c r="L8" s="162">
        <v>99</v>
      </c>
      <c r="M8" s="162">
        <v>6</v>
      </c>
      <c r="N8" s="162">
        <v>0</v>
      </c>
      <c r="O8" s="162">
        <v>3</v>
      </c>
      <c r="P8" s="162">
        <v>24</v>
      </c>
      <c r="Q8" s="162">
        <v>16</v>
      </c>
      <c r="R8" s="150">
        <v>338</v>
      </c>
      <c r="S8" s="151">
        <v>277</v>
      </c>
      <c r="T8" s="190">
        <f t="shared" si="0"/>
        <v>0.22021660649819494</v>
      </c>
    </row>
    <row r="9" spans="1:20">
      <c r="A9" s="182" t="s">
        <v>115</v>
      </c>
      <c r="B9" s="162">
        <v>1698</v>
      </c>
      <c r="C9" s="162">
        <v>627</v>
      </c>
      <c r="D9" s="162">
        <v>3694</v>
      </c>
      <c r="E9" s="162">
        <v>0</v>
      </c>
      <c r="F9" s="162">
        <v>566</v>
      </c>
      <c r="G9" s="162">
        <v>1086</v>
      </c>
      <c r="H9" s="162">
        <v>911</v>
      </c>
      <c r="I9" s="162">
        <v>879</v>
      </c>
      <c r="J9" s="162">
        <v>407</v>
      </c>
      <c r="K9" s="162">
        <v>619</v>
      </c>
      <c r="L9" s="162">
        <v>2924</v>
      </c>
      <c r="M9" s="162">
        <v>516</v>
      </c>
      <c r="N9" s="162">
        <v>228</v>
      </c>
      <c r="O9" s="162">
        <v>238</v>
      </c>
      <c r="P9" s="162">
        <v>1372</v>
      </c>
      <c r="Q9" s="162">
        <v>1960</v>
      </c>
      <c r="R9" s="150">
        <v>17725</v>
      </c>
      <c r="S9" s="151">
        <v>15246</v>
      </c>
      <c r="T9" s="190">
        <f t="shared" si="0"/>
        <v>0.16260002623638986</v>
      </c>
    </row>
    <row r="10" spans="1:20">
      <c r="A10" s="182" t="s">
        <v>116</v>
      </c>
      <c r="B10" s="162">
        <v>241</v>
      </c>
      <c r="C10" s="162">
        <v>47</v>
      </c>
      <c r="D10" s="162">
        <v>1986</v>
      </c>
      <c r="E10" s="162">
        <v>0</v>
      </c>
      <c r="F10" s="162">
        <v>459</v>
      </c>
      <c r="G10" s="162">
        <v>171</v>
      </c>
      <c r="H10" s="162">
        <v>130</v>
      </c>
      <c r="I10" s="162">
        <v>107</v>
      </c>
      <c r="J10" s="162">
        <v>20</v>
      </c>
      <c r="K10" s="162">
        <v>54</v>
      </c>
      <c r="L10" s="162">
        <v>183</v>
      </c>
      <c r="M10" s="162">
        <v>81</v>
      </c>
      <c r="N10" s="162">
        <v>22</v>
      </c>
      <c r="O10" s="162">
        <v>11</v>
      </c>
      <c r="P10" s="162">
        <v>159</v>
      </c>
      <c r="Q10" s="162">
        <v>188</v>
      </c>
      <c r="R10" s="150">
        <v>3859</v>
      </c>
      <c r="S10" s="151">
        <v>3756</v>
      </c>
      <c r="T10" s="190">
        <f t="shared" si="0"/>
        <v>2.7422790202342919E-2</v>
      </c>
    </row>
    <row r="11" spans="1:20">
      <c r="A11" s="182" t="s">
        <v>117</v>
      </c>
      <c r="B11" s="162">
        <v>20</v>
      </c>
      <c r="C11" s="162">
        <v>16</v>
      </c>
      <c r="D11" s="162">
        <v>146</v>
      </c>
      <c r="E11" s="162">
        <v>0</v>
      </c>
      <c r="F11" s="162">
        <v>29</v>
      </c>
      <c r="G11" s="162">
        <v>36</v>
      </c>
      <c r="H11" s="162">
        <v>12</v>
      </c>
      <c r="I11" s="162">
        <v>25</v>
      </c>
      <c r="J11" s="162">
        <v>7</v>
      </c>
      <c r="K11" s="162">
        <v>20</v>
      </c>
      <c r="L11" s="162">
        <v>36</v>
      </c>
      <c r="M11" s="162">
        <v>15</v>
      </c>
      <c r="N11" s="162">
        <v>3</v>
      </c>
      <c r="O11" s="162">
        <v>5</v>
      </c>
      <c r="P11" s="162">
        <v>23</v>
      </c>
      <c r="Q11" s="162">
        <v>29</v>
      </c>
      <c r="R11" s="150">
        <v>422</v>
      </c>
      <c r="S11" s="151">
        <v>348</v>
      </c>
      <c r="T11" s="190">
        <f t="shared" si="0"/>
        <v>0.21264367816091953</v>
      </c>
    </row>
    <row r="12" spans="1:20">
      <c r="A12" s="183" t="s">
        <v>302</v>
      </c>
      <c r="B12" s="150">
        <v>4285</v>
      </c>
      <c r="C12" s="150">
        <v>1387</v>
      </c>
      <c r="D12" s="150">
        <v>14804</v>
      </c>
      <c r="E12" s="150">
        <v>531</v>
      </c>
      <c r="F12" s="150">
        <v>2733</v>
      </c>
      <c r="G12" s="150">
        <v>2715</v>
      </c>
      <c r="H12" s="150">
        <v>2201</v>
      </c>
      <c r="I12" s="150">
        <v>2146</v>
      </c>
      <c r="J12" s="150">
        <v>826</v>
      </c>
      <c r="K12" s="150">
        <v>1590</v>
      </c>
      <c r="L12" s="150">
        <v>4543</v>
      </c>
      <c r="M12" s="150">
        <v>1230</v>
      </c>
      <c r="N12" s="150">
        <v>566</v>
      </c>
      <c r="O12" s="150">
        <v>643</v>
      </c>
      <c r="P12" s="150">
        <v>2529</v>
      </c>
      <c r="Q12" s="150">
        <v>4718</v>
      </c>
      <c r="R12" s="150">
        <v>47447</v>
      </c>
      <c r="S12" s="151">
        <v>43234</v>
      </c>
      <c r="T12" s="190">
        <f t="shared" si="0"/>
        <v>9.744645417958088E-2</v>
      </c>
    </row>
    <row r="13" spans="1:20" ht="15" customHeight="1">
      <c r="A13" s="184" t="s">
        <v>283</v>
      </c>
      <c r="B13" s="151">
        <v>4121</v>
      </c>
      <c r="C13" s="186">
        <v>92</v>
      </c>
      <c r="D13" s="151">
        <v>14321</v>
      </c>
      <c r="E13" s="151">
        <v>597</v>
      </c>
      <c r="F13" s="151">
        <v>2954</v>
      </c>
      <c r="G13" s="151">
        <v>2418</v>
      </c>
      <c r="H13" s="151">
        <v>2151</v>
      </c>
      <c r="I13" s="151">
        <v>2153</v>
      </c>
      <c r="J13" s="151">
        <v>838</v>
      </c>
      <c r="K13" s="151">
        <v>1584</v>
      </c>
      <c r="L13" s="151">
        <v>4145</v>
      </c>
      <c r="M13" s="160"/>
      <c r="N13" s="151">
        <v>511</v>
      </c>
      <c r="O13" s="151">
        <v>636</v>
      </c>
      <c r="P13" s="151">
        <v>2354</v>
      </c>
      <c r="Q13" s="151">
        <v>4359</v>
      </c>
      <c r="R13" s="151">
        <v>43234</v>
      </c>
      <c r="S13" s="483"/>
      <c r="T13" s="484"/>
    </row>
    <row r="14" spans="1:20" ht="25.5" customHeight="1">
      <c r="A14" s="185" t="s">
        <v>303</v>
      </c>
      <c r="B14" s="187">
        <f>+(B12-B13)/B13</f>
        <v>3.9796165979131277E-2</v>
      </c>
      <c r="C14" s="188"/>
      <c r="D14" s="187">
        <f t="shared" ref="D14:L14" si="1">+(D12-D13)/D13</f>
        <v>3.3726695063193909E-2</v>
      </c>
      <c r="E14" s="187">
        <f t="shared" si="1"/>
        <v>-0.11055276381909548</v>
      </c>
      <c r="F14" s="187">
        <f t="shared" si="1"/>
        <v>-7.4813811780636424E-2</v>
      </c>
      <c r="G14" s="187">
        <f t="shared" si="1"/>
        <v>0.12282878411910669</v>
      </c>
      <c r="H14" s="187">
        <f t="shared" si="1"/>
        <v>2.3245002324500233E-2</v>
      </c>
      <c r="I14" s="187">
        <f t="shared" si="1"/>
        <v>-3.251277287505806E-3</v>
      </c>
      <c r="J14" s="187">
        <f t="shared" si="1"/>
        <v>-1.4319809069212411E-2</v>
      </c>
      <c r="K14" s="187">
        <f t="shared" si="1"/>
        <v>3.787878787878788E-3</v>
      </c>
      <c r="L14" s="187">
        <f t="shared" si="1"/>
        <v>9.601930036188179E-2</v>
      </c>
      <c r="M14" s="169"/>
      <c r="N14" s="187">
        <f>+(N12-N13)/N13</f>
        <v>0.10763209393346379</v>
      </c>
      <c r="O14" s="187">
        <f>+(O12-O13)/O13</f>
        <v>1.10062893081761E-2</v>
      </c>
      <c r="P14" s="187">
        <f>+(P12-P13)/P13</f>
        <v>7.434154630416312E-2</v>
      </c>
      <c r="Q14" s="187">
        <f>+(Q12-Q13)/Q13</f>
        <v>8.2358339068593717E-2</v>
      </c>
      <c r="R14" s="187">
        <f>+(R12-R13)/R13</f>
        <v>9.744645417958088E-2</v>
      </c>
      <c r="S14" s="485"/>
      <c r="T14" s="486"/>
    </row>
    <row r="36" spans="1:19">
      <c r="A36" s="482"/>
      <c r="B36" s="482"/>
      <c r="C36" s="482"/>
      <c r="D36" s="482"/>
      <c r="E36" s="482"/>
      <c r="F36" s="482"/>
      <c r="G36" s="482"/>
      <c r="H36" s="482"/>
      <c r="I36" s="482"/>
      <c r="J36" s="482"/>
      <c r="K36" s="482"/>
      <c r="L36" s="482"/>
      <c r="M36" s="482"/>
      <c r="N36" s="482"/>
      <c r="O36" s="482"/>
      <c r="P36" s="482"/>
      <c r="Q36" s="482"/>
      <c r="R36" s="482"/>
      <c r="S36" s="482"/>
    </row>
  </sheetData>
  <mergeCells count="3">
    <mergeCell ref="A1:S1"/>
    <mergeCell ref="A36:S36"/>
    <mergeCell ref="S13:T14"/>
  </mergeCells>
  <phoneticPr fontId="13" type="noConversion"/>
  <printOptions horizontalCentered="1"/>
  <pageMargins left="0.78740157480314965" right="0.19685039370078741" top="0.39370078740157483" bottom="0.19685039370078741" header="0.11811023622047245" footer="0.51181102362204722"/>
  <pageSetup paperSize="9" scale="9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U45"/>
  <sheetViews>
    <sheetView topLeftCell="A4" zoomScaleNormal="100" workbookViewId="0">
      <selection activeCell="J14" sqref="J14"/>
    </sheetView>
  </sheetViews>
  <sheetFormatPr baseColWidth="10" defaultRowHeight="12.75"/>
  <cols>
    <col min="1" max="1" width="34.7109375" style="7" customWidth="1"/>
    <col min="2" max="3" width="5.7109375" style="7" customWidth="1"/>
    <col min="4" max="4" width="6.28515625" style="7" customWidth="1"/>
    <col min="5" max="5" width="6.5703125" style="7" bestFit="1" customWidth="1"/>
    <col min="6" max="17" width="5.7109375" style="7" customWidth="1"/>
    <col min="18" max="18" width="8.85546875" style="33" customWidth="1"/>
    <col min="19" max="16384" width="11.42578125" style="7"/>
  </cols>
  <sheetData>
    <row r="1" spans="1:21" ht="16.5" thickBot="1">
      <c r="A1" s="487" t="s">
        <v>318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  <c r="R1" s="487"/>
    </row>
    <row r="2" spans="1:21" ht="69">
      <c r="A2" s="359"/>
      <c r="B2" s="234" t="s">
        <v>174</v>
      </c>
      <c r="C2" s="360" t="s">
        <v>173</v>
      </c>
      <c r="D2" s="21" t="s">
        <v>15</v>
      </c>
      <c r="E2" s="21" t="s">
        <v>79</v>
      </c>
      <c r="F2" s="21" t="s">
        <v>111</v>
      </c>
      <c r="G2" s="235" t="s">
        <v>166</v>
      </c>
      <c r="H2" s="236" t="s">
        <v>20</v>
      </c>
      <c r="I2" s="21" t="s">
        <v>172</v>
      </c>
      <c r="J2" s="237" t="s">
        <v>171</v>
      </c>
      <c r="K2" s="238" t="s">
        <v>170</v>
      </c>
      <c r="L2" s="21" t="s">
        <v>169</v>
      </c>
      <c r="M2" s="239" t="s">
        <v>295</v>
      </c>
      <c r="N2" s="240" t="s">
        <v>25</v>
      </c>
      <c r="O2" s="21" t="s">
        <v>26</v>
      </c>
      <c r="P2" s="21" t="s">
        <v>168</v>
      </c>
      <c r="Q2" s="21" t="s">
        <v>167</v>
      </c>
      <c r="R2" s="241" t="s">
        <v>42</v>
      </c>
    </row>
    <row r="3" spans="1:21">
      <c r="A3" s="224" t="s">
        <v>82</v>
      </c>
      <c r="B3" s="242">
        <v>1</v>
      </c>
      <c r="C3" s="249">
        <v>0</v>
      </c>
      <c r="D3" s="242">
        <v>45</v>
      </c>
      <c r="E3" s="242">
        <v>3</v>
      </c>
      <c r="F3" s="242">
        <v>2</v>
      </c>
      <c r="G3" s="242">
        <v>77</v>
      </c>
      <c r="H3" s="242">
        <v>0</v>
      </c>
      <c r="I3" s="242">
        <v>4</v>
      </c>
      <c r="J3" s="242">
        <v>1</v>
      </c>
      <c r="K3" s="242">
        <v>0</v>
      </c>
      <c r="L3" s="242">
        <v>4</v>
      </c>
      <c r="M3" s="242">
        <v>0</v>
      </c>
      <c r="N3" s="242">
        <v>0</v>
      </c>
      <c r="O3" s="242">
        <v>0</v>
      </c>
      <c r="P3" s="242">
        <v>3</v>
      </c>
      <c r="Q3" s="242">
        <v>0</v>
      </c>
      <c r="R3" s="361">
        <v>140</v>
      </c>
    </row>
    <row r="4" spans="1:21">
      <c r="A4" s="224" t="s">
        <v>83</v>
      </c>
      <c r="B4" s="242">
        <v>3</v>
      </c>
      <c r="C4" s="249">
        <v>0</v>
      </c>
      <c r="D4" s="242">
        <v>5</v>
      </c>
      <c r="E4" s="242">
        <v>2</v>
      </c>
      <c r="F4" s="242">
        <v>0</v>
      </c>
      <c r="G4" s="242">
        <v>138</v>
      </c>
      <c r="H4" s="242">
        <v>0</v>
      </c>
      <c r="I4" s="242">
        <v>2</v>
      </c>
      <c r="J4" s="242">
        <v>0</v>
      </c>
      <c r="K4" s="242">
        <v>1</v>
      </c>
      <c r="L4" s="242">
        <v>0</v>
      </c>
      <c r="M4" s="242">
        <v>0</v>
      </c>
      <c r="N4" s="242">
        <v>0</v>
      </c>
      <c r="O4" s="242">
        <v>0</v>
      </c>
      <c r="P4" s="242">
        <v>0</v>
      </c>
      <c r="Q4" s="242">
        <v>0</v>
      </c>
      <c r="R4" s="361">
        <v>151</v>
      </c>
    </row>
    <row r="5" spans="1:21">
      <c r="A5" s="362" t="s">
        <v>228</v>
      </c>
      <c r="B5" s="242">
        <v>587</v>
      </c>
      <c r="C5" s="363">
        <v>982</v>
      </c>
      <c r="D5" s="242">
        <v>451</v>
      </c>
      <c r="E5" s="242">
        <v>10</v>
      </c>
      <c r="F5" s="242">
        <v>53</v>
      </c>
      <c r="G5" s="242">
        <v>47</v>
      </c>
      <c r="H5" s="242">
        <v>5</v>
      </c>
      <c r="I5" s="242">
        <v>14</v>
      </c>
      <c r="J5" s="242">
        <v>0</v>
      </c>
      <c r="K5" s="242">
        <v>9</v>
      </c>
      <c r="L5" s="242">
        <v>31</v>
      </c>
      <c r="M5" s="242">
        <v>0</v>
      </c>
      <c r="N5" s="242">
        <v>0</v>
      </c>
      <c r="O5" s="242">
        <v>12</v>
      </c>
      <c r="P5" s="242">
        <v>6</v>
      </c>
      <c r="Q5" s="242">
        <v>25</v>
      </c>
      <c r="R5" s="361">
        <v>2232</v>
      </c>
      <c r="T5" s="63"/>
    </row>
    <row r="6" spans="1:21">
      <c r="A6" s="225" t="s">
        <v>84</v>
      </c>
      <c r="B6" s="242">
        <v>7</v>
      </c>
      <c r="C6" s="249">
        <v>0</v>
      </c>
      <c r="D6" s="242">
        <v>13</v>
      </c>
      <c r="E6" s="242">
        <v>0</v>
      </c>
      <c r="F6" s="242">
        <v>4</v>
      </c>
      <c r="G6" s="243">
        <v>1077</v>
      </c>
      <c r="H6" s="242">
        <v>2</v>
      </c>
      <c r="I6" s="242">
        <v>0</v>
      </c>
      <c r="J6" s="242">
        <v>0</v>
      </c>
      <c r="K6" s="242">
        <v>0</v>
      </c>
      <c r="L6" s="242">
        <v>5</v>
      </c>
      <c r="M6" s="242">
        <v>0</v>
      </c>
      <c r="N6" s="242">
        <v>0</v>
      </c>
      <c r="O6" s="242">
        <v>0</v>
      </c>
      <c r="P6" s="242">
        <v>1</v>
      </c>
      <c r="Q6" s="242">
        <v>0</v>
      </c>
      <c r="R6" s="361">
        <v>1109</v>
      </c>
    </row>
    <row r="7" spans="1:21">
      <c r="A7" s="226" t="s">
        <v>85</v>
      </c>
      <c r="B7" s="244">
        <v>873</v>
      </c>
      <c r="C7" s="249">
        <v>2</v>
      </c>
      <c r="D7" s="242">
        <v>17</v>
      </c>
      <c r="E7" s="242">
        <v>0</v>
      </c>
      <c r="F7" s="242">
        <v>5</v>
      </c>
      <c r="G7" s="242">
        <v>12</v>
      </c>
      <c r="H7" s="242">
        <v>0</v>
      </c>
      <c r="I7" s="242">
        <v>0</v>
      </c>
      <c r="J7" s="242">
        <v>0</v>
      </c>
      <c r="K7" s="242">
        <v>0</v>
      </c>
      <c r="L7" s="242">
        <v>5</v>
      </c>
      <c r="M7" s="242">
        <v>0</v>
      </c>
      <c r="N7" s="242">
        <v>0</v>
      </c>
      <c r="O7" s="242">
        <v>2</v>
      </c>
      <c r="P7" s="242">
        <v>0</v>
      </c>
      <c r="Q7" s="242">
        <v>1</v>
      </c>
      <c r="R7" s="361">
        <v>917</v>
      </c>
      <c r="T7" s="63"/>
    </row>
    <row r="8" spans="1:21">
      <c r="A8" s="224" t="s">
        <v>86</v>
      </c>
      <c r="B8" s="242">
        <v>0</v>
      </c>
      <c r="C8" s="249">
        <v>0</v>
      </c>
      <c r="D8" s="242">
        <v>8</v>
      </c>
      <c r="E8" s="242">
        <v>1</v>
      </c>
      <c r="F8" s="242">
        <v>3</v>
      </c>
      <c r="G8" s="242">
        <v>0</v>
      </c>
      <c r="H8" s="242">
        <v>99</v>
      </c>
      <c r="I8" s="242">
        <v>1</v>
      </c>
      <c r="J8" s="242">
        <v>1</v>
      </c>
      <c r="K8" s="242">
        <v>0</v>
      </c>
      <c r="L8" s="242">
        <v>2</v>
      </c>
      <c r="M8" s="242">
        <v>0</v>
      </c>
      <c r="N8" s="242">
        <v>4</v>
      </c>
      <c r="O8" s="242">
        <v>0</v>
      </c>
      <c r="P8" s="242">
        <v>0</v>
      </c>
      <c r="Q8" s="242">
        <v>1</v>
      </c>
      <c r="R8" s="361">
        <v>120</v>
      </c>
      <c r="T8" s="63"/>
    </row>
    <row r="9" spans="1:21">
      <c r="A9" s="224" t="s">
        <v>87</v>
      </c>
      <c r="B9" s="242">
        <v>1</v>
      </c>
      <c r="C9" s="249">
        <v>0</v>
      </c>
      <c r="D9" s="242">
        <v>10</v>
      </c>
      <c r="E9" s="242">
        <v>1</v>
      </c>
      <c r="F9" s="242">
        <v>4</v>
      </c>
      <c r="G9" s="242">
        <v>0</v>
      </c>
      <c r="H9" s="242">
        <v>155</v>
      </c>
      <c r="I9" s="242">
        <v>1</v>
      </c>
      <c r="J9" s="242">
        <v>1</v>
      </c>
      <c r="K9" s="242">
        <v>0</v>
      </c>
      <c r="L9" s="242">
        <v>5</v>
      </c>
      <c r="M9" s="242">
        <v>10</v>
      </c>
      <c r="N9" s="242">
        <v>0</v>
      </c>
      <c r="O9" s="242">
        <v>0</v>
      </c>
      <c r="P9" s="242">
        <v>0</v>
      </c>
      <c r="Q9" s="242">
        <v>5</v>
      </c>
      <c r="R9" s="361">
        <v>193</v>
      </c>
    </row>
    <row r="10" spans="1:21">
      <c r="A10" s="224" t="s">
        <v>88</v>
      </c>
      <c r="B10" s="242">
        <v>0</v>
      </c>
      <c r="C10" s="249">
        <v>0</v>
      </c>
      <c r="D10" s="242">
        <v>19</v>
      </c>
      <c r="E10" s="242">
        <v>4</v>
      </c>
      <c r="F10" s="242">
        <v>2</v>
      </c>
      <c r="G10" s="242">
        <v>0</v>
      </c>
      <c r="H10" s="242">
        <v>34</v>
      </c>
      <c r="I10" s="242">
        <v>1</v>
      </c>
      <c r="J10" s="242">
        <v>5</v>
      </c>
      <c r="K10" s="242">
        <v>5</v>
      </c>
      <c r="L10" s="242">
        <v>5</v>
      </c>
      <c r="M10" s="242">
        <v>49</v>
      </c>
      <c r="N10" s="242">
        <v>14</v>
      </c>
      <c r="O10" s="242">
        <v>0</v>
      </c>
      <c r="P10" s="242">
        <v>0</v>
      </c>
      <c r="Q10" s="242">
        <v>8</v>
      </c>
      <c r="R10" s="361">
        <v>146</v>
      </c>
    </row>
    <row r="11" spans="1:21">
      <c r="A11" s="224" t="s">
        <v>89</v>
      </c>
      <c r="B11" s="242">
        <v>96</v>
      </c>
      <c r="C11" s="249">
        <v>1</v>
      </c>
      <c r="D11" s="242">
        <v>70</v>
      </c>
      <c r="E11" s="242">
        <v>5</v>
      </c>
      <c r="F11" s="242">
        <v>15</v>
      </c>
      <c r="G11" s="242">
        <v>1</v>
      </c>
      <c r="H11" s="242">
        <v>1</v>
      </c>
      <c r="I11" s="242">
        <v>6</v>
      </c>
      <c r="J11" s="242">
        <v>0</v>
      </c>
      <c r="K11" s="242">
        <v>1</v>
      </c>
      <c r="L11" s="242">
        <v>301</v>
      </c>
      <c r="M11" s="242">
        <v>0</v>
      </c>
      <c r="N11" s="242">
        <v>3</v>
      </c>
      <c r="O11" s="242">
        <v>3</v>
      </c>
      <c r="P11" s="242">
        <v>12</v>
      </c>
      <c r="Q11" s="242">
        <v>4</v>
      </c>
      <c r="R11" s="361">
        <v>519</v>
      </c>
    </row>
    <row r="12" spans="1:21">
      <c r="A12" s="224" t="s">
        <v>90</v>
      </c>
      <c r="B12" s="242">
        <v>337</v>
      </c>
      <c r="C12" s="249">
        <v>5</v>
      </c>
      <c r="D12" s="242">
        <v>30</v>
      </c>
      <c r="E12" s="242">
        <v>6</v>
      </c>
      <c r="F12" s="242">
        <v>4</v>
      </c>
      <c r="G12" s="242">
        <v>27</v>
      </c>
      <c r="H12" s="242">
        <v>0</v>
      </c>
      <c r="I12" s="242">
        <v>0</v>
      </c>
      <c r="J12" s="242">
        <v>0</v>
      </c>
      <c r="K12" s="242">
        <v>0</v>
      </c>
      <c r="L12" s="242">
        <v>10</v>
      </c>
      <c r="M12" s="242">
        <v>0</v>
      </c>
      <c r="N12" s="242">
        <v>0</v>
      </c>
      <c r="O12" s="242">
        <v>2</v>
      </c>
      <c r="P12" s="242">
        <v>2</v>
      </c>
      <c r="Q12" s="242">
        <v>1</v>
      </c>
      <c r="R12" s="361">
        <v>424</v>
      </c>
      <c r="U12" s="64"/>
    </row>
    <row r="13" spans="1:21">
      <c r="A13" s="224" t="s">
        <v>91</v>
      </c>
      <c r="B13" s="242">
        <v>1</v>
      </c>
      <c r="C13" s="249">
        <v>0</v>
      </c>
      <c r="D13" s="242">
        <v>75</v>
      </c>
      <c r="E13" s="242">
        <v>6</v>
      </c>
      <c r="F13" s="242">
        <v>10</v>
      </c>
      <c r="G13" s="242">
        <v>0</v>
      </c>
      <c r="H13" s="242">
        <v>29</v>
      </c>
      <c r="I13" s="242">
        <v>6</v>
      </c>
      <c r="J13" s="242">
        <v>0</v>
      </c>
      <c r="K13" s="242">
        <v>1</v>
      </c>
      <c r="L13" s="242">
        <v>124</v>
      </c>
      <c r="M13" s="242">
        <v>3</v>
      </c>
      <c r="N13" s="242">
        <v>9</v>
      </c>
      <c r="O13" s="242">
        <v>0</v>
      </c>
      <c r="P13" s="242">
        <v>20</v>
      </c>
      <c r="Q13" s="242">
        <v>11</v>
      </c>
      <c r="R13" s="361">
        <v>295</v>
      </c>
    </row>
    <row r="14" spans="1:21">
      <c r="A14" s="224" t="s">
        <v>92</v>
      </c>
      <c r="B14" s="242">
        <v>1</v>
      </c>
      <c r="C14" s="249">
        <v>1</v>
      </c>
      <c r="D14" s="242">
        <v>127</v>
      </c>
      <c r="E14" s="242">
        <v>8</v>
      </c>
      <c r="F14" s="242">
        <v>27</v>
      </c>
      <c r="G14" s="242">
        <v>1</v>
      </c>
      <c r="H14" s="242">
        <v>0</v>
      </c>
      <c r="I14" s="242">
        <v>72</v>
      </c>
      <c r="J14" s="242">
        <v>4</v>
      </c>
      <c r="K14" s="242">
        <v>89</v>
      </c>
      <c r="L14" s="242">
        <v>3</v>
      </c>
      <c r="M14" s="242">
        <v>1</v>
      </c>
      <c r="N14" s="242">
        <v>0</v>
      </c>
      <c r="O14" s="242">
        <v>0</v>
      </c>
      <c r="P14" s="242">
        <v>0</v>
      </c>
      <c r="Q14" s="242">
        <v>14</v>
      </c>
      <c r="R14" s="361">
        <v>348</v>
      </c>
    </row>
    <row r="15" spans="1:21">
      <c r="A15" s="227" t="s">
        <v>93</v>
      </c>
      <c r="B15" s="242">
        <v>0</v>
      </c>
      <c r="C15" s="249">
        <v>0</v>
      </c>
      <c r="D15" s="242">
        <v>10</v>
      </c>
      <c r="E15" s="242">
        <v>2</v>
      </c>
      <c r="F15" s="242">
        <v>2</v>
      </c>
      <c r="G15" s="242">
        <v>0</v>
      </c>
      <c r="H15" s="242">
        <v>17</v>
      </c>
      <c r="I15" s="242">
        <v>4</v>
      </c>
      <c r="J15" s="242">
        <v>0</v>
      </c>
      <c r="K15" s="242">
        <v>2</v>
      </c>
      <c r="L15" s="242">
        <v>1</v>
      </c>
      <c r="M15" s="242">
        <v>6</v>
      </c>
      <c r="N15" s="245">
        <v>357</v>
      </c>
      <c r="O15" s="242">
        <v>0</v>
      </c>
      <c r="P15" s="242">
        <v>0</v>
      </c>
      <c r="Q15" s="242">
        <v>7</v>
      </c>
      <c r="R15" s="361">
        <v>408</v>
      </c>
    </row>
    <row r="16" spans="1:21">
      <c r="A16" s="224" t="s">
        <v>94</v>
      </c>
      <c r="B16" s="242">
        <v>227</v>
      </c>
      <c r="C16" s="249">
        <v>20</v>
      </c>
      <c r="D16" s="242">
        <v>73</v>
      </c>
      <c r="E16" s="242">
        <v>8</v>
      </c>
      <c r="F16" s="242">
        <v>12</v>
      </c>
      <c r="G16" s="242">
        <v>139</v>
      </c>
      <c r="H16" s="242">
        <v>0</v>
      </c>
      <c r="I16" s="242">
        <v>5</v>
      </c>
      <c r="J16" s="242">
        <v>1</v>
      </c>
      <c r="K16" s="242">
        <v>2</v>
      </c>
      <c r="L16" s="242">
        <v>1</v>
      </c>
      <c r="M16" s="242">
        <v>0</v>
      </c>
      <c r="N16" s="242">
        <v>0</v>
      </c>
      <c r="O16" s="242">
        <v>1</v>
      </c>
      <c r="P16" s="242">
        <v>2</v>
      </c>
      <c r="Q16" s="242">
        <v>6</v>
      </c>
      <c r="R16" s="361">
        <v>497</v>
      </c>
      <c r="U16" s="64"/>
    </row>
    <row r="17" spans="1:21">
      <c r="A17" s="224" t="s">
        <v>95</v>
      </c>
      <c r="B17" s="242">
        <v>11</v>
      </c>
      <c r="C17" s="249">
        <v>2</v>
      </c>
      <c r="D17" s="242">
        <v>5</v>
      </c>
      <c r="E17" s="242">
        <v>1</v>
      </c>
      <c r="F17" s="242">
        <v>1</v>
      </c>
      <c r="G17" s="242">
        <v>62</v>
      </c>
      <c r="H17" s="242">
        <v>0</v>
      </c>
      <c r="I17" s="242">
        <v>0</v>
      </c>
      <c r="J17" s="242">
        <v>0</v>
      </c>
      <c r="K17" s="242">
        <v>0</v>
      </c>
      <c r="L17" s="242">
        <v>2</v>
      </c>
      <c r="M17" s="242">
        <v>0</v>
      </c>
      <c r="N17" s="242">
        <v>0</v>
      </c>
      <c r="O17" s="242">
        <v>0</v>
      </c>
      <c r="P17" s="242">
        <v>0</v>
      </c>
      <c r="Q17" s="242">
        <v>0</v>
      </c>
      <c r="R17" s="361">
        <v>84</v>
      </c>
    </row>
    <row r="18" spans="1:21">
      <c r="A18" s="224" t="s">
        <v>227</v>
      </c>
      <c r="B18" s="242">
        <v>179</v>
      </c>
      <c r="C18" s="249">
        <v>0</v>
      </c>
      <c r="D18" s="242">
        <v>22</v>
      </c>
      <c r="E18" s="242">
        <v>1</v>
      </c>
      <c r="F18" s="242">
        <v>2</v>
      </c>
      <c r="G18" s="242">
        <v>0</v>
      </c>
      <c r="H18" s="242">
        <v>0</v>
      </c>
      <c r="I18" s="242">
        <v>0</v>
      </c>
      <c r="J18" s="242">
        <v>0</v>
      </c>
      <c r="K18" s="242">
        <v>0</v>
      </c>
      <c r="L18" s="242">
        <v>11</v>
      </c>
      <c r="M18" s="242">
        <v>0</v>
      </c>
      <c r="N18" s="242">
        <v>0</v>
      </c>
      <c r="O18" s="242">
        <v>0</v>
      </c>
      <c r="P18" s="242">
        <v>2</v>
      </c>
      <c r="Q18" s="242">
        <v>0</v>
      </c>
      <c r="R18" s="361">
        <v>217</v>
      </c>
      <c r="U18" s="64"/>
    </row>
    <row r="19" spans="1:21">
      <c r="A19" s="228" t="s">
        <v>146</v>
      </c>
      <c r="B19" s="242">
        <v>657</v>
      </c>
      <c r="C19" s="249">
        <v>65</v>
      </c>
      <c r="D19" s="249">
        <v>11064</v>
      </c>
      <c r="E19" s="249">
        <v>314</v>
      </c>
      <c r="F19" s="249">
        <v>2205</v>
      </c>
      <c r="G19" s="249">
        <v>46</v>
      </c>
      <c r="H19" s="249">
        <v>83</v>
      </c>
      <c r="I19" s="249">
        <v>1743</v>
      </c>
      <c r="J19" s="249">
        <v>10</v>
      </c>
      <c r="K19" s="249">
        <v>80</v>
      </c>
      <c r="L19" s="249">
        <v>3653</v>
      </c>
      <c r="M19" s="249">
        <v>69</v>
      </c>
      <c r="N19" s="249">
        <v>82</v>
      </c>
      <c r="O19" s="249">
        <v>578</v>
      </c>
      <c r="P19" s="249">
        <v>2288</v>
      </c>
      <c r="Q19" s="249">
        <v>4288</v>
      </c>
      <c r="R19" s="361">
        <v>27225</v>
      </c>
    </row>
    <row r="20" spans="1:21">
      <c r="A20" s="224" t="s">
        <v>239</v>
      </c>
      <c r="B20" s="242">
        <v>2</v>
      </c>
      <c r="C20" s="249">
        <v>0</v>
      </c>
      <c r="D20" s="242">
        <v>1</v>
      </c>
      <c r="E20" s="242">
        <v>1</v>
      </c>
      <c r="F20" s="242">
        <v>1</v>
      </c>
      <c r="G20" s="242">
        <v>0</v>
      </c>
      <c r="H20" s="242">
        <v>158</v>
      </c>
      <c r="I20" s="242">
        <v>0</v>
      </c>
      <c r="J20" s="242">
        <v>2</v>
      </c>
      <c r="K20" s="242">
        <v>0</v>
      </c>
      <c r="L20" s="242">
        <v>5</v>
      </c>
      <c r="M20" s="242">
        <v>0</v>
      </c>
      <c r="N20" s="242">
        <v>4</v>
      </c>
      <c r="O20" s="242">
        <v>0</v>
      </c>
      <c r="P20" s="242">
        <v>0</v>
      </c>
      <c r="Q20" s="242">
        <v>0</v>
      </c>
      <c r="R20" s="361">
        <v>174</v>
      </c>
    </row>
    <row r="21" spans="1:21">
      <c r="A21" s="229" t="s">
        <v>97</v>
      </c>
      <c r="B21" s="242">
        <v>1</v>
      </c>
      <c r="C21" s="249">
        <v>0</v>
      </c>
      <c r="D21" s="242">
        <v>39</v>
      </c>
      <c r="E21" s="242">
        <v>3</v>
      </c>
      <c r="F21" s="242">
        <v>1</v>
      </c>
      <c r="G21" s="242">
        <v>2</v>
      </c>
      <c r="H21" s="242">
        <v>0</v>
      </c>
      <c r="I21" s="242">
        <v>9</v>
      </c>
      <c r="J21" s="242">
        <v>3</v>
      </c>
      <c r="K21" s="246">
        <v>1272</v>
      </c>
      <c r="L21" s="242">
        <v>3</v>
      </c>
      <c r="M21" s="242">
        <v>0</v>
      </c>
      <c r="N21" s="242">
        <v>0</v>
      </c>
      <c r="O21" s="242">
        <v>0</v>
      </c>
      <c r="P21" s="242">
        <v>0</v>
      </c>
      <c r="Q21" s="242">
        <v>6</v>
      </c>
      <c r="R21" s="361">
        <v>1339</v>
      </c>
    </row>
    <row r="22" spans="1:21">
      <c r="A22" s="230" t="s">
        <v>96</v>
      </c>
      <c r="B22" s="242">
        <v>6</v>
      </c>
      <c r="C22" s="249">
        <v>0</v>
      </c>
      <c r="D22" s="242">
        <v>21</v>
      </c>
      <c r="E22" s="242">
        <v>1</v>
      </c>
      <c r="F22" s="242">
        <v>2</v>
      </c>
      <c r="G22" s="242">
        <v>0</v>
      </c>
      <c r="H22" s="247">
        <v>1086</v>
      </c>
      <c r="I22" s="242">
        <v>2</v>
      </c>
      <c r="J22" s="242">
        <v>1</v>
      </c>
      <c r="K22" s="242">
        <v>0</v>
      </c>
      <c r="L22" s="242">
        <v>5</v>
      </c>
      <c r="M22" s="242">
        <v>3</v>
      </c>
      <c r="N22" s="242">
        <v>6</v>
      </c>
      <c r="O22" s="242">
        <v>0</v>
      </c>
      <c r="P22" s="242">
        <v>6</v>
      </c>
      <c r="Q22" s="242">
        <v>8</v>
      </c>
      <c r="R22" s="361">
        <v>1147</v>
      </c>
    </row>
    <row r="23" spans="1:21">
      <c r="A23" s="224" t="s">
        <v>229</v>
      </c>
      <c r="B23" s="242">
        <v>415</v>
      </c>
      <c r="C23" s="249">
        <v>4</v>
      </c>
      <c r="D23" s="242">
        <v>25</v>
      </c>
      <c r="E23" s="242">
        <v>2</v>
      </c>
      <c r="F23" s="242">
        <v>5</v>
      </c>
      <c r="G23" s="242">
        <v>6</v>
      </c>
      <c r="H23" s="242">
        <v>3</v>
      </c>
      <c r="I23" s="242">
        <v>0</v>
      </c>
      <c r="J23" s="242">
        <v>0</v>
      </c>
      <c r="K23" s="242">
        <v>0</v>
      </c>
      <c r="L23" s="242">
        <v>11</v>
      </c>
      <c r="M23" s="242">
        <v>0</v>
      </c>
      <c r="N23" s="242">
        <v>0</v>
      </c>
      <c r="O23" s="242">
        <v>7</v>
      </c>
      <c r="P23" s="242">
        <v>1</v>
      </c>
      <c r="Q23" s="242">
        <v>2</v>
      </c>
      <c r="R23" s="361">
        <v>481</v>
      </c>
    </row>
    <row r="24" spans="1:21">
      <c r="A24" s="224" t="s">
        <v>98</v>
      </c>
      <c r="B24" s="242">
        <v>2</v>
      </c>
      <c r="C24" s="249">
        <v>0</v>
      </c>
      <c r="D24" s="242">
        <v>3</v>
      </c>
      <c r="E24" s="242">
        <v>0</v>
      </c>
      <c r="F24" s="242">
        <v>0</v>
      </c>
      <c r="G24" s="242">
        <v>113</v>
      </c>
      <c r="H24" s="242">
        <v>0</v>
      </c>
      <c r="I24" s="242">
        <v>2</v>
      </c>
      <c r="J24" s="242">
        <v>0</v>
      </c>
      <c r="K24" s="242">
        <v>0</v>
      </c>
      <c r="L24" s="242">
        <v>1</v>
      </c>
      <c r="M24" s="242">
        <v>0</v>
      </c>
      <c r="N24" s="242">
        <v>0</v>
      </c>
      <c r="O24" s="242">
        <v>0</v>
      </c>
      <c r="P24" s="242">
        <v>0</v>
      </c>
      <c r="Q24" s="242">
        <v>0</v>
      </c>
      <c r="R24" s="361">
        <v>121</v>
      </c>
    </row>
    <row r="25" spans="1:21">
      <c r="A25" s="224" t="s">
        <v>99</v>
      </c>
      <c r="B25" s="242">
        <v>0</v>
      </c>
      <c r="C25" s="249">
        <v>0</v>
      </c>
      <c r="D25" s="242">
        <v>15</v>
      </c>
      <c r="E25" s="242">
        <v>2</v>
      </c>
      <c r="F25" s="242">
        <v>2</v>
      </c>
      <c r="G25" s="242">
        <v>50</v>
      </c>
      <c r="H25" s="242">
        <v>0</v>
      </c>
      <c r="I25" s="242">
        <v>0</v>
      </c>
      <c r="J25" s="242">
        <v>0</v>
      </c>
      <c r="K25" s="242">
        <v>1</v>
      </c>
      <c r="L25" s="242">
        <v>1</v>
      </c>
      <c r="M25" s="242">
        <v>0</v>
      </c>
      <c r="N25" s="242">
        <v>0</v>
      </c>
      <c r="O25" s="242">
        <v>0</v>
      </c>
      <c r="P25" s="242">
        <v>0</v>
      </c>
      <c r="Q25" s="242">
        <v>2</v>
      </c>
      <c r="R25" s="361">
        <v>73</v>
      </c>
    </row>
    <row r="26" spans="1:21">
      <c r="A26" s="224" t="s">
        <v>100</v>
      </c>
      <c r="B26" s="242">
        <v>5</v>
      </c>
      <c r="C26" s="249">
        <v>0</v>
      </c>
      <c r="D26" s="242">
        <v>8</v>
      </c>
      <c r="E26" s="242">
        <v>0</v>
      </c>
      <c r="F26" s="242">
        <v>1</v>
      </c>
      <c r="G26" s="242">
        <v>74</v>
      </c>
      <c r="H26" s="242">
        <v>0</v>
      </c>
      <c r="I26" s="242">
        <v>0</v>
      </c>
      <c r="J26" s="242">
        <v>0</v>
      </c>
      <c r="K26" s="242">
        <v>0</v>
      </c>
      <c r="L26" s="242">
        <v>1</v>
      </c>
      <c r="M26" s="242">
        <v>0</v>
      </c>
      <c r="N26" s="242">
        <v>0</v>
      </c>
      <c r="O26" s="242">
        <v>2</v>
      </c>
      <c r="P26" s="242">
        <v>0</v>
      </c>
      <c r="Q26" s="242">
        <v>1</v>
      </c>
      <c r="R26" s="361">
        <v>92</v>
      </c>
    </row>
    <row r="27" spans="1:21">
      <c r="A27" s="224" t="s">
        <v>240</v>
      </c>
      <c r="B27" s="242">
        <v>0</v>
      </c>
      <c r="C27" s="249">
        <v>0</v>
      </c>
      <c r="D27" s="242">
        <v>10</v>
      </c>
      <c r="E27" s="242">
        <v>1</v>
      </c>
      <c r="F27" s="242">
        <v>1</v>
      </c>
      <c r="G27" s="242">
        <v>129</v>
      </c>
      <c r="H27" s="242">
        <v>0</v>
      </c>
      <c r="I27" s="242">
        <v>0</v>
      </c>
      <c r="J27" s="242">
        <v>0</v>
      </c>
      <c r="K27" s="242">
        <v>0</v>
      </c>
      <c r="L27" s="242">
        <v>1</v>
      </c>
      <c r="M27" s="242">
        <v>0</v>
      </c>
      <c r="N27" s="242">
        <v>0</v>
      </c>
      <c r="O27" s="242">
        <v>0</v>
      </c>
      <c r="P27" s="242">
        <v>0</v>
      </c>
      <c r="Q27" s="242">
        <v>0</v>
      </c>
      <c r="R27" s="361">
        <v>142</v>
      </c>
    </row>
    <row r="28" spans="1:21">
      <c r="A28" s="224" t="s">
        <v>241</v>
      </c>
      <c r="B28" s="242">
        <v>7</v>
      </c>
      <c r="C28" s="249">
        <v>0</v>
      </c>
      <c r="D28" s="242">
        <v>18</v>
      </c>
      <c r="E28" s="242">
        <v>1</v>
      </c>
      <c r="F28" s="242">
        <v>3</v>
      </c>
      <c r="G28" s="242">
        <v>3</v>
      </c>
      <c r="H28" s="242">
        <v>255</v>
      </c>
      <c r="I28" s="242">
        <v>1</v>
      </c>
      <c r="J28" s="242">
        <v>0</v>
      </c>
      <c r="K28" s="242">
        <v>0</v>
      </c>
      <c r="L28" s="242">
        <v>30</v>
      </c>
      <c r="M28" s="242">
        <v>5</v>
      </c>
      <c r="N28" s="242">
        <v>33</v>
      </c>
      <c r="O28" s="242">
        <v>1</v>
      </c>
      <c r="P28" s="242">
        <v>6</v>
      </c>
      <c r="Q28" s="242">
        <v>3</v>
      </c>
      <c r="R28" s="361">
        <v>366</v>
      </c>
    </row>
    <row r="29" spans="1:21">
      <c r="A29" s="231" t="s">
        <v>242</v>
      </c>
      <c r="B29" s="242">
        <v>2</v>
      </c>
      <c r="C29" s="249">
        <v>0</v>
      </c>
      <c r="D29" s="242">
        <v>73</v>
      </c>
      <c r="E29" s="242">
        <v>8</v>
      </c>
      <c r="F29" s="242">
        <v>14</v>
      </c>
      <c r="G29" s="242">
        <v>0</v>
      </c>
      <c r="H29" s="242">
        <v>12</v>
      </c>
      <c r="I29" s="242">
        <v>14</v>
      </c>
      <c r="J29" s="242">
        <v>2</v>
      </c>
      <c r="K29" s="242">
        <v>2</v>
      </c>
      <c r="L29" s="242">
        <v>18</v>
      </c>
      <c r="M29" s="248">
        <v>913</v>
      </c>
      <c r="N29" s="242">
        <v>18</v>
      </c>
      <c r="O29" s="242">
        <v>1</v>
      </c>
      <c r="P29" s="242">
        <v>8</v>
      </c>
      <c r="Q29" s="242">
        <v>47</v>
      </c>
      <c r="R29" s="361">
        <v>1132</v>
      </c>
    </row>
    <row r="30" spans="1:21">
      <c r="A30" s="224" t="s">
        <v>101</v>
      </c>
      <c r="B30" s="242">
        <v>0</v>
      </c>
      <c r="C30" s="249">
        <v>0</v>
      </c>
      <c r="D30" s="242">
        <v>2</v>
      </c>
      <c r="E30" s="242">
        <v>0</v>
      </c>
      <c r="F30" s="242">
        <v>0</v>
      </c>
      <c r="G30" s="242">
        <v>0</v>
      </c>
      <c r="H30" s="242">
        <v>66</v>
      </c>
      <c r="I30" s="242">
        <v>0</v>
      </c>
      <c r="J30" s="242">
        <v>0</v>
      </c>
      <c r="K30" s="242">
        <v>0</v>
      </c>
      <c r="L30" s="242">
        <v>1</v>
      </c>
      <c r="M30" s="242">
        <v>7</v>
      </c>
      <c r="N30" s="242">
        <v>8</v>
      </c>
      <c r="O30" s="242">
        <v>0</v>
      </c>
      <c r="P30" s="242">
        <v>4</v>
      </c>
      <c r="Q30" s="242">
        <v>3</v>
      </c>
      <c r="R30" s="361">
        <v>91</v>
      </c>
    </row>
    <row r="31" spans="1:21">
      <c r="A31" s="224" t="s">
        <v>102</v>
      </c>
      <c r="B31" s="242">
        <v>2</v>
      </c>
      <c r="C31" s="249">
        <v>0</v>
      </c>
      <c r="D31" s="242">
        <v>3</v>
      </c>
      <c r="E31" s="242">
        <v>0</v>
      </c>
      <c r="F31" s="242">
        <v>1</v>
      </c>
      <c r="G31" s="242">
        <v>196</v>
      </c>
      <c r="H31" s="242">
        <v>0</v>
      </c>
      <c r="I31" s="242">
        <v>1</v>
      </c>
      <c r="J31" s="242">
        <v>2</v>
      </c>
      <c r="K31" s="242">
        <v>0</v>
      </c>
      <c r="L31" s="242">
        <v>2</v>
      </c>
      <c r="M31" s="242">
        <v>0</v>
      </c>
      <c r="N31" s="242">
        <v>0</v>
      </c>
      <c r="O31" s="242">
        <v>1</v>
      </c>
      <c r="P31" s="242">
        <v>0</v>
      </c>
      <c r="Q31" s="242">
        <v>0</v>
      </c>
      <c r="R31" s="361">
        <v>208</v>
      </c>
    </row>
    <row r="32" spans="1:21">
      <c r="A32" s="224" t="s">
        <v>103</v>
      </c>
      <c r="B32" s="242">
        <v>10</v>
      </c>
      <c r="C32" s="249">
        <v>4</v>
      </c>
      <c r="D32" s="242">
        <v>26</v>
      </c>
      <c r="E32" s="242">
        <v>1</v>
      </c>
      <c r="F32" s="242">
        <v>6</v>
      </c>
      <c r="G32" s="242">
        <v>263</v>
      </c>
      <c r="H32" s="242">
        <v>1</v>
      </c>
      <c r="I32" s="242">
        <v>2</v>
      </c>
      <c r="J32" s="242">
        <v>0</v>
      </c>
      <c r="K32" s="242">
        <v>1</v>
      </c>
      <c r="L32" s="242">
        <v>1</v>
      </c>
      <c r="M32" s="242">
        <v>0</v>
      </c>
      <c r="N32" s="242">
        <v>0</v>
      </c>
      <c r="O32" s="242">
        <v>1</v>
      </c>
      <c r="P32" s="242">
        <v>2</v>
      </c>
      <c r="Q32" s="242">
        <v>0</v>
      </c>
      <c r="R32" s="361">
        <v>318</v>
      </c>
    </row>
    <row r="33" spans="1:18">
      <c r="A33" s="232" t="s">
        <v>230</v>
      </c>
      <c r="B33" s="242">
        <v>1</v>
      </c>
      <c r="C33" s="249">
        <v>0</v>
      </c>
      <c r="D33" s="242">
        <v>20</v>
      </c>
      <c r="E33" s="242">
        <v>6</v>
      </c>
      <c r="F33" s="242">
        <v>5</v>
      </c>
      <c r="G33" s="242">
        <v>1</v>
      </c>
      <c r="H33" s="242">
        <v>1</v>
      </c>
      <c r="I33" s="242">
        <v>31</v>
      </c>
      <c r="J33" s="364">
        <v>699</v>
      </c>
      <c r="K33" s="242">
        <v>7</v>
      </c>
      <c r="L33" s="242">
        <v>7</v>
      </c>
      <c r="M33" s="242">
        <v>0</v>
      </c>
      <c r="N33" s="242">
        <v>4</v>
      </c>
      <c r="O33" s="242">
        <v>0</v>
      </c>
      <c r="P33" s="242">
        <v>1</v>
      </c>
      <c r="Q33" s="242">
        <v>2</v>
      </c>
      <c r="R33" s="361">
        <v>785</v>
      </c>
    </row>
    <row r="34" spans="1:18">
      <c r="A34" s="224" t="s">
        <v>220</v>
      </c>
      <c r="B34" s="242">
        <v>594</v>
      </c>
      <c r="C34" s="249">
        <v>13</v>
      </c>
      <c r="D34" s="242">
        <v>659</v>
      </c>
      <c r="E34" s="242">
        <v>26</v>
      </c>
      <c r="F34" s="242">
        <v>134</v>
      </c>
      <c r="G34" s="242">
        <v>150</v>
      </c>
      <c r="H34" s="242">
        <v>123</v>
      </c>
      <c r="I34" s="242">
        <v>66</v>
      </c>
      <c r="J34" s="242">
        <v>32</v>
      </c>
      <c r="K34" s="242">
        <v>46</v>
      </c>
      <c r="L34" s="242">
        <v>229</v>
      </c>
      <c r="M34" s="242">
        <v>32</v>
      </c>
      <c r="N34" s="242">
        <v>12</v>
      </c>
      <c r="O34" s="242">
        <v>1</v>
      </c>
      <c r="P34" s="242">
        <v>29</v>
      </c>
      <c r="Q34" s="242">
        <v>33</v>
      </c>
      <c r="R34" s="361">
        <v>2179</v>
      </c>
    </row>
    <row r="35" spans="1:18">
      <c r="A35" s="224" t="s">
        <v>361</v>
      </c>
      <c r="B35" s="242">
        <v>2</v>
      </c>
      <c r="C35" s="249">
        <v>1</v>
      </c>
      <c r="D35" s="242">
        <v>70</v>
      </c>
      <c r="E35" s="242">
        <v>0</v>
      </c>
      <c r="F35" s="242">
        <v>12</v>
      </c>
      <c r="G35" s="242">
        <v>7</v>
      </c>
      <c r="H35" s="242">
        <v>0</v>
      </c>
      <c r="I35" s="242">
        <v>1</v>
      </c>
      <c r="J35" s="242">
        <v>0</v>
      </c>
      <c r="K35" s="242">
        <v>10</v>
      </c>
      <c r="L35" s="242">
        <v>1</v>
      </c>
      <c r="M35" s="242">
        <v>0</v>
      </c>
      <c r="N35" s="242">
        <v>1</v>
      </c>
      <c r="O35" s="242">
        <v>1</v>
      </c>
      <c r="P35" s="242">
        <v>7</v>
      </c>
      <c r="Q35" s="242">
        <v>1</v>
      </c>
      <c r="R35" s="361">
        <v>114</v>
      </c>
    </row>
    <row r="36" spans="1:18">
      <c r="A36" s="224" t="s">
        <v>362</v>
      </c>
      <c r="B36" s="242">
        <v>255</v>
      </c>
      <c r="C36" s="249">
        <v>287</v>
      </c>
      <c r="D36" s="242">
        <v>1767</v>
      </c>
      <c r="E36" s="242">
        <v>107</v>
      </c>
      <c r="F36" s="242">
        <v>194</v>
      </c>
      <c r="G36" s="242">
        <v>94</v>
      </c>
      <c r="H36" s="242">
        <v>71</v>
      </c>
      <c r="I36" s="242">
        <v>158</v>
      </c>
      <c r="J36" s="242">
        <v>62</v>
      </c>
      <c r="K36" s="242">
        <v>61</v>
      </c>
      <c r="L36" s="242">
        <v>63</v>
      </c>
      <c r="M36" s="242">
        <v>132</v>
      </c>
      <c r="N36" s="242">
        <v>11</v>
      </c>
      <c r="O36" s="242">
        <v>30</v>
      </c>
      <c r="P36" s="242">
        <v>129</v>
      </c>
      <c r="Q36" s="242">
        <v>239</v>
      </c>
      <c r="R36" s="361">
        <v>3660</v>
      </c>
    </row>
    <row r="37" spans="1:18">
      <c r="A37" s="233" t="s">
        <v>42</v>
      </c>
      <c r="B37" s="365">
        <v>4285</v>
      </c>
      <c r="C37" s="365">
        <v>1387</v>
      </c>
      <c r="D37" s="365">
        <v>14804</v>
      </c>
      <c r="E37" s="365">
        <v>531</v>
      </c>
      <c r="F37" s="365">
        <v>2733</v>
      </c>
      <c r="G37" s="365">
        <v>2715</v>
      </c>
      <c r="H37" s="365">
        <v>2201</v>
      </c>
      <c r="I37" s="365">
        <v>2146</v>
      </c>
      <c r="J37" s="365">
        <v>826</v>
      </c>
      <c r="K37" s="365">
        <v>1590</v>
      </c>
      <c r="L37" s="365">
        <v>4543</v>
      </c>
      <c r="M37" s="365">
        <v>1230</v>
      </c>
      <c r="N37" s="365">
        <v>566</v>
      </c>
      <c r="O37" s="365">
        <v>643</v>
      </c>
      <c r="P37" s="365">
        <v>2529</v>
      </c>
      <c r="Q37" s="365">
        <v>4718</v>
      </c>
      <c r="R37" s="361">
        <v>47447</v>
      </c>
    </row>
    <row r="38" spans="1:18" ht="36.75" thickBot="1">
      <c r="A38" s="366" t="s">
        <v>178</v>
      </c>
      <c r="B38" s="367">
        <f>B7/B37</f>
        <v>0.20373395565927654</v>
      </c>
      <c r="C38" s="367">
        <f>C5/C37</f>
        <v>0.70800288392213406</v>
      </c>
      <c r="D38" s="368"/>
      <c r="E38" s="368"/>
      <c r="F38" s="368"/>
      <c r="G38" s="367">
        <f>G6/G37</f>
        <v>0.3966850828729282</v>
      </c>
      <c r="H38" s="367">
        <f>H22/H37</f>
        <v>0.49341208541572013</v>
      </c>
      <c r="I38" s="368"/>
      <c r="J38" s="367">
        <f>J33/J37</f>
        <v>0.84624697336561738</v>
      </c>
      <c r="K38" s="367">
        <f>K21/K37</f>
        <v>0.8</v>
      </c>
      <c r="L38" s="368"/>
      <c r="M38" s="367">
        <f>M29/M37</f>
        <v>0.74227642276422767</v>
      </c>
      <c r="N38" s="367">
        <f>N15/N37</f>
        <v>0.63074204946996471</v>
      </c>
      <c r="O38" s="368"/>
      <c r="P38" s="368"/>
      <c r="Q38" s="368"/>
      <c r="R38" s="369"/>
    </row>
    <row r="39" spans="1:18">
      <c r="A39" s="14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30"/>
    </row>
    <row r="40" spans="1:18">
      <c r="A40" s="14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30"/>
    </row>
    <row r="41" spans="1:18">
      <c r="A41" s="14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30"/>
    </row>
    <row r="42" spans="1:18">
      <c r="A42" s="14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31"/>
    </row>
    <row r="43" spans="1:18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31"/>
    </row>
    <row r="44" spans="1:18">
      <c r="A44" s="14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31"/>
    </row>
    <row r="45" spans="1:18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32"/>
    </row>
  </sheetData>
  <mergeCells count="1">
    <mergeCell ref="A1:R1"/>
  </mergeCells>
  <phoneticPr fontId="0" type="noConversion"/>
  <printOptions horizontalCentered="1"/>
  <pageMargins left="0.78740157480314965" right="0.19685039370078741" top="0.46" bottom="0" header="0.11811023622047245" footer="0.17"/>
  <pageSetup paperSize="9" scale="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16</vt:i4>
      </vt:variant>
      <vt:variant>
        <vt:lpstr>Plages nommées</vt:lpstr>
      </vt:variant>
      <vt:variant>
        <vt:i4>8</vt:i4>
      </vt:variant>
    </vt:vector>
  </HeadingPairs>
  <TitlesOfParts>
    <vt:vector size="24" baseType="lpstr">
      <vt:lpstr>Entrées</vt:lpstr>
      <vt:lpstr>Prêts</vt:lpstr>
      <vt:lpstr>Fréquentation portail</vt:lpstr>
      <vt:lpstr>Abonnés actifs</vt:lpstr>
      <vt:lpstr>Emprunteurs actifs</vt:lpstr>
      <vt:lpstr>Surfaces et places assises</vt:lpstr>
      <vt:lpstr>Entrées prêts jours heures</vt:lpstr>
      <vt:lpstr>Abonnés au 31 cate d'abo</vt:lpstr>
      <vt:lpstr>Abonnés communes et %</vt:lpstr>
      <vt:lpstr>Abonnés des communes</vt:lpstr>
      <vt:lpstr>Abonnés au 31 âges</vt:lpstr>
      <vt:lpstr>Abonnés au 31 CSP</vt:lpstr>
      <vt:lpstr>Collection</vt:lpstr>
      <vt:lpstr>Acquisitions courantes </vt:lpstr>
      <vt:lpstr>Acquisitions par loc</vt:lpstr>
      <vt:lpstr>Périodiques </vt:lpstr>
      <vt:lpstr>'Abonnés au 31 âges'!Zone_d_impression</vt:lpstr>
      <vt:lpstr>'Abonnés au 31 cate d''abo'!Zone_d_impression</vt:lpstr>
      <vt:lpstr>'Abonnés au 31 CSP'!Zone_d_impression</vt:lpstr>
      <vt:lpstr>'Abonnés des communes'!Zone_d_impression</vt:lpstr>
      <vt:lpstr>Collection!Zone_d_impression</vt:lpstr>
      <vt:lpstr>Entrées!Zone_d_impression</vt:lpstr>
      <vt:lpstr>'Fréquentation portail'!Zone_d_impression</vt:lpstr>
      <vt:lpstr>Prêts!Zone_d_impression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bergafj</dc:creator>
  <cp:lastModifiedBy>BERGA frédérique jeanne</cp:lastModifiedBy>
  <cp:lastPrinted>2019-04-05T15:05:52Z</cp:lastPrinted>
  <dcterms:created xsi:type="dcterms:W3CDTF">2012-07-10T12:19:50Z</dcterms:created>
  <dcterms:modified xsi:type="dcterms:W3CDTF">2019-04-08T14:51:09Z</dcterms:modified>
</cp:coreProperties>
</file>